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ULIEU HOANG\1. mos 16\1. MOS Excel 2016\1. Giao an tinhoccong\1. Private\5. E16CA-BVN5\E16CA-BVN5\CA.ESource\"/>
    </mc:Choice>
  </mc:AlternateContent>
  <bookViews>
    <workbookView xWindow="0" yWindow="0" windowWidth="19188" windowHeight="468"/>
  </bookViews>
  <sheets>
    <sheet name="Tracker" sheetId="4" r:id="rId1"/>
    <sheet name="Data" sheetId="1" r:id="rId2"/>
    <sheet name="Sales" sheetId="5" r:id="rId3"/>
  </sheets>
  <definedNames>
    <definedName name="ColumnTitle1">Tracker!$B$4</definedName>
    <definedName name="_xlnm.Print_Area" localSheetId="2">Sales!$A$1:$D$15,Sales!$F$1:$F$5</definedName>
    <definedName name="_xlnm.Print_Titles" localSheetId="0">Tracker!$4:$4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4" l="1"/>
  <c r="F14" i="4"/>
  <c r="I14" i="4"/>
  <c r="J14" i="4"/>
  <c r="E15" i="4"/>
  <c r="F15" i="4"/>
  <c r="I15" i="4"/>
  <c r="J15" i="4"/>
  <c r="E16" i="4"/>
  <c r="F16" i="4"/>
  <c r="I16" i="4"/>
  <c r="J16" i="4"/>
  <c r="E17" i="4"/>
  <c r="F17" i="4"/>
  <c r="I17" i="4"/>
  <c r="J17" i="4"/>
  <c r="E18" i="4"/>
  <c r="F18" i="4"/>
  <c r="I18" i="4"/>
  <c r="J18" i="4"/>
  <c r="E19" i="4"/>
  <c r="F19" i="4"/>
  <c r="I19" i="4"/>
  <c r="J19" i="4"/>
  <c r="E20" i="4"/>
  <c r="F20" i="4"/>
  <c r="I20" i="4"/>
  <c r="J20" i="4"/>
  <c r="E21" i="4"/>
  <c r="F21" i="4"/>
  <c r="I21" i="4"/>
  <c r="J21" i="4"/>
  <c r="H22" i="4"/>
  <c r="L22" i="4"/>
  <c r="E23" i="4"/>
  <c r="F23" i="4"/>
  <c r="I23" i="4"/>
  <c r="J23" i="4"/>
  <c r="E24" i="4"/>
  <c r="F24" i="4"/>
  <c r="I24" i="4"/>
  <c r="J24" i="4"/>
  <c r="E25" i="4"/>
  <c r="F25" i="4"/>
  <c r="I25" i="4"/>
  <c r="J25" i="4"/>
  <c r="E26" i="4"/>
  <c r="F26" i="4"/>
  <c r="I26" i="4"/>
  <c r="J26" i="4"/>
  <c r="E27" i="4"/>
  <c r="F27" i="4"/>
  <c r="I27" i="4"/>
  <c r="J27" i="4"/>
  <c r="E28" i="4"/>
  <c r="F28" i="4"/>
  <c r="I28" i="4"/>
  <c r="J28" i="4"/>
  <c r="E29" i="4"/>
  <c r="F29" i="4"/>
  <c r="I29" i="4"/>
  <c r="J29" i="4"/>
  <c r="E30" i="4"/>
  <c r="F30" i="4"/>
  <c r="I30" i="4"/>
  <c r="J30" i="4"/>
  <c r="H31" i="4"/>
  <c r="L31" i="4"/>
  <c r="E32" i="4"/>
  <c r="F32" i="4"/>
  <c r="I32" i="4"/>
  <c r="J32" i="4"/>
  <c r="E33" i="4"/>
  <c r="F33" i="4"/>
  <c r="I33" i="4"/>
  <c r="J33" i="4"/>
  <c r="E34" i="4"/>
  <c r="F34" i="4"/>
  <c r="I34" i="4"/>
  <c r="J34" i="4"/>
  <c r="E35" i="4"/>
  <c r="F35" i="4"/>
  <c r="I35" i="4"/>
  <c r="J35" i="4"/>
  <c r="E36" i="4"/>
  <c r="F36" i="4"/>
  <c r="I36" i="4"/>
  <c r="J36" i="4"/>
  <c r="E37" i="4"/>
  <c r="F37" i="4"/>
  <c r="I37" i="4"/>
  <c r="J37" i="4"/>
  <c r="E38" i="4"/>
  <c r="F38" i="4"/>
  <c r="I38" i="4"/>
  <c r="J38" i="4"/>
  <c r="E39" i="4"/>
  <c r="F39" i="4"/>
  <c r="I39" i="4"/>
  <c r="J39" i="4"/>
  <c r="H40" i="4"/>
  <c r="L40" i="4"/>
  <c r="E41" i="4"/>
  <c r="F41" i="4"/>
  <c r="I41" i="4"/>
  <c r="J41" i="4"/>
  <c r="E42" i="4"/>
  <c r="F42" i="4"/>
  <c r="I42" i="4"/>
  <c r="J42" i="4"/>
  <c r="E43" i="4"/>
  <c r="F43" i="4"/>
  <c r="I43" i="4"/>
  <c r="J43" i="4"/>
  <c r="E44" i="4"/>
  <c r="F44" i="4"/>
  <c r="I44" i="4"/>
  <c r="J44" i="4"/>
  <c r="E45" i="4"/>
  <c r="F45" i="4"/>
  <c r="I45" i="4"/>
  <c r="J45" i="4"/>
  <c r="E46" i="4"/>
  <c r="F46" i="4"/>
  <c r="I46" i="4"/>
  <c r="J46" i="4"/>
  <c r="E47" i="4"/>
  <c r="F47" i="4"/>
  <c r="I47" i="4"/>
  <c r="J47" i="4"/>
  <c r="E48" i="4"/>
  <c r="F48" i="4"/>
  <c r="I48" i="4"/>
  <c r="J48" i="4"/>
  <c r="H49" i="4"/>
  <c r="L49" i="4"/>
  <c r="E50" i="4"/>
  <c r="F50" i="4"/>
  <c r="I50" i="4"/>
  <c r="J50" i="4"/>
  <c r="E51" i="4"/>
  <c r="F51" i="4"/>
  <c r="I51" i="4"/>
  <c r="J51" i="4"/>
  <c r="E52" i="4"/>
  <c r="F52" i="4"/>
  <c r="I52" i="4"/>
  <c r="J52" i="4"/>
  <c r="E53" i="4"/>
  <c r="F53" i="4"/>
  <c r="I53" i="4"/>
  <c r="J53" i="4"/>
  <c r="E54" i="4"/>
  <c r="F54" i="4"/>
  <c r="I54" i="4"/>
  <c r="J54" i="4"/>
  <c r="E55" i="4"/>
  <c r="F55" i="4"/>
  <c r="I55" i="4"/>
  <c r="J55" i="4"/>
  <c r="E56" i="4"/>
  <c r="F56" i="4"/>
  <c r="I56" i="4"/>
  <c r="J56" i="4"/>
  <c r="E57" i="4"/>
  <c r="F57" i="4"/>
  <c r="I57" i="4"/>
  <c r="J57" i="4"/>
  <c r="H58" i="4"/>
  <c r="L58" i="4"/>
  <c r="E59" i="4"/>
  <c r="F59" i="4"/>
  <c r="I59" i="4"/>
  <c r="J59" i="4"/>
  <c r="E60" i="4"/>
  <c r="F60" i="4"/>
  <c r="I60" i="4"/>
  <c r="J60" i="4"/>
  <c r="E61" i="4"/>
  <c r="F61" i="4"/>
  <c r="I61" i="4"/>
  <c r="J61" i="4"/>
  <c r="E62" i="4"/>
  <c r="F62" i="4"/>
  <c r="I62" i="4"/>
  <c r="J62" i="4"/>
  <c r="E63" i="4"/>
  <c r="F63" i="4"/>
  <c r="I63" i="4"/>
  <c r="J63" i="4"/>
  <c r="E64" i="4"/>
  <c r="F64" i="4"/>
  <c r="I64" i="4"/>
  <c r="J64" i="4"/>
  <c r="E65" i="4"/>
  <c r="F65" i="4"/>
  <c r="I65" i="4"/>
  <c r="J65" i="4"/>
  <c r="E66" i="4"/>
  <c r="F66" i="4"/>
  <c r="I66" i="4"/>
  <c r="J66" i="4"/>
  <c r="H67" i="4"/>
  <c r="L67" i="4"/>
  <c r="E68" i="4"/>
  <c r="F68" i="4"/>
  <c r="I68" i="4"/>
  <c r="J68" i="4"/>
  <c r="E69" i="4"/>
  <c r="F69" i="4"/>
  <c r="I69" i="4"/>
  <c r="J69" i="4"/>
  <c r="E70" i="4"/>
  <c r="F70" i="4"/>
  <c r="I70" i="4"/>
  <c r="J70" i="4"/>
  <c r="E71" i="4"/>
  <c r="F71" i="4"/>
  <c r="I71" i="4"/>
  <c r="J71" i="4"/>
  <c r="E72" i="4"/>
  <c r="F72" i="4"/>
  <c r="I72" i="4"/>
  <c r="J72" i="4"/>
  <c r="E73" i="4"/>
  <c r="F73" i="4"/>
  <c r="I73" i="4"/>
  <c r="J73" i="4"/>
  <c r="E74" i="4"/>
  <c r="F74" i="4"/>
  <c r="I74" i="4"/>
  <c r="J74" i="4"/>
  <c r="E75" i="4"/>
  <c r="F75" i="4"/>
  <c r="I75" i="4"/>
  <c r="J75" i="4"/>
  <c r="H76" i="4"/>
  <c r="L76" i="4"/>
  <c r="E77" i="4"/>
  <c r="F77" i="4"/>
  <c r="I77" i="4"/>
  <c r="J77" i="4"/>
  <c r="E78" i="4"/>
  <c r="F78" i="4"/>
  <c r="I78" i="4"/>
  <c r="J78" i="4"/>
  <c r="E79" i="4"/>
  <c r="F79" i="4"/>
  <c r="I79" i="4"/>
  <c r="J79" i="4"/>
  <c r="E80" i="4"/>
  <c r="F80" i="4"/>
  <c r="I80" i="4"/>
  <c r="J80" i="4"/>
  <c r="E81" i="4"/>
  <c r="F81" i="4"/>
  <c r="I81" i="4"/>
  <c r="J81" i="4"/>
  <c r="E82" i="4"/>
  <c r="F82" i="4"/>
  <c r="I82" i="4"/>
  <c r="J82" i="4"/>
  <c r="E83" i="4"/>
  <c r="F83" i="4"/>
  <c r="I83" i="4"/>
  <c r="J83" i="4"/>
  <c r="E84" i="4"/>
  <c r="F84" i="4"/>
  <c r="I84" i="4"/>
  <c r="J84" i="4"/>
  <c r="H85" i="4"/>
  <c r="L85" i="4"/>
  <c r="E86" i="4"/>
  <c r="F86" i="4"/>
  <c r="I86" i="4"/>
  <c r="J86" i="4"/>
  <c r="E87" i="4"/>
  <c r="F87" i="4"/>
  <c r="I87" i="4"/>
  <c r="J87" i="4"/>
  <c r="E88" i="4"/>
  <c r="F88" i="4"/>
  <c r="I88" i="4"/>
  <c r="J88" i="4"/>
  <c r="E89" i="4"/>
  <c r="F89" i="4"/>
  <c r="I89" i="4"/>
  <c r="J89" i="4"/>
  <c r="E90" i="4"/>
  <c r="F90" i="4"/>
  <c r="I90" i="4"/>
  <c r="J90" i="4"/>
  <c r="E91" i="4"/>
  <c r="F91" i="4"/>
  <c r="I91" i="4"/>
  <c r="J91" i="4"/>
  <c r="E92" i="4"/>
  <c r="F92" i="4"/>
  <c r="I92" i="4"/>
  <c r="J92" i="4"/>
  <c r="E93" i="4"/>
  <c r="F93" i="4"/>
  <c r="I93" i="4"/>
  <c r="J93" i="4"/>
  <c r="H94" i="4"/>
  <c r="L94" i="4"/>
  <c r="E95" i="4"/>
  <c r="F95" i="4"/>
  <c r="I95" i="4"/>
  <c r="J95" i="4"/>
  <c r="E96" i="4"/>
  <c r="F96" i="4"/>
  <c r="I96" i="4"/>
  <c r="J96" i="4"/>
  <c r="E97" i="4"/>
  <c r="F97" i="4"/>
  <c r="I97" i="4"/>
  <c r="J97" i="4"/>
  <c r="E98" i="4"/>
  <c r="F98" i="4"/>
  <c r="I98" i="4"/>
  <c r="J98" i="4"/>
  <c r="E99" i="4"/>
  <c r="F99" i="4"/>
  <c r="I99" i="4"/>
  <c r="J99" i="4"/>
  <c r="E100" i="4"/>
  <c r="F100" i="4"/>
  <c r="I100" i="4"/>
  <c r="J100" i="4"/>
  <c r="E101" i="4"/>
  <c r="F101" i="4"/>
  <c r="I101" i="4"/>
  <c r="J101" i="4"/>
  <c r="E102" i="4"/>
  <c r="F102" i="4"/>
  <c r="I102" i="4"/>
  <c r="J102" i="4"/>
  <c r="H103" i="4"/>
  <c r="L103" i="4"/>
  <c r="E104" i="4"/>
  <c r="F104" i="4"/>
  <c r="I104" i="4"/>
  <c r="J104" i="4"/>
  <c r="E105" i="4"/>
  <c r="F105" i="4"/>
  <c r="I105" i="4"/>
  <c r="J105" i="4"/>
  <c r="E106" i="4"/>
  <c r="F106" i="4"/>
  <c r="I106" i="4"/>
  <c r="J106" i="4"/>
  <c r="E107" i="4"/>
  <c r="F107" i="4"/>
  <c r="I107" i="4"/>
  <c r="J107" i="4"/>
  <c r="E108" i="4"/>
  <c r="F108" i="4"/>
  <c r="I108" i="4"/>
  <c r="J108" i="4"/>
  <c r="E109" i="4"/>
  <c r="F109" i="4"/>
  <c r="I109" i="4"/>
  <c r="J109" i="4"/>
  <c r="E110" i="4"/>
  <c r="F110" i="4"/>
  <c r="I110" i="4"/>
  <c r="J110" i="4"/>
  <c r="E111" i="4"/>
  <c r="F111" i="4"/>
  <c r="I111" i="4"/>
  <c r="J111" i="4"/>
  <c r="H112" i="4"/>
  <c r="L112" i="4"/>
  <c r="E113" i="4"/>
  <c r="F113" i="4"/>
  <c r="I113" i="4"/>
  <c r="J113" i="4"/>
  <c r="E114" i="4"/>
  <c r="F114" i="4"/>
  <c r="I114" i="4"/>
  <c r="J114" i="4"/>
  <c r="E115" i="4"/>
  <c r="F115" i="4"/>
  <c r="I115" i="4"/>
  <c r="J115" i="4"/>
  <c r="E116" i="4"/>
  <c r="F116" i="4"/>
  <c r="I116" i="4"/>
  <c r="J116" i="4"/>
  <c r="E117" i="4"/>
  <c r="F117" i="4"/>
  <c r="I117" i="4"/>
  <c r="J117" i="4"/>
  <c r="E118" i="4"/>
  <c r="F118" i="4"/>
  <c r="I118" i="4"/>
  <c r="J118" i="4"/>
  <c r="E119" i="4"/>
  <c r="F119" i="4"/>
  <c r="I119" i="4"/>
  <c r="J119" i="4"/>
  <c r="E120" i="4"/>
  <c r="F120" i="4"/>
  <c r="I120" i="4"/>
  <c r="J120" i="4"/>
  <c r="H121" i="4"/>
  <c r="L121" i="4"/>
  <c r="E122" i="4"/>
  <c r="F122" i="4"/>
  <c r="I122" i="4"/>
  <c r="J122" i="4"/>
  <c r="E123" i="4"/>
  <c r="F123" i="4"/>
  <c r="I123" i="4"/>
  <c r="J123" i="4"/>
  <c r="E124" i="4"/>
  <c r="F124" i="4"/>
  <c r="I124" i="4"/>
  <c r="J124" i="4"/>
  <c r="E125" i="4"/>
  <c r="F125" i="4"/>
  <c r="I125" i="4"/>
  <c r="J125" i="4"/>
  <c r="E126" i="4"/>
  <c r="F126" i="4"/>
  <c r="I126" i="4"/>
  <c r="J126" i="4"/>
  <c r="E127" i="4"/>
  <c r="F127" i="4"/>
  <c r="I127" i="4"/>
  <c r="J127" i="4"/>
  <c r="E128" i="4"/>
  <c r="F128" i="4"/>
  <c r="I128" i="4"/>
  <c r="J128" i="4"/>
  <c r="E129" i="4"/>
  <c r="F129" i="4"/>
  <c r="I129" i="4"/>
  <c r="J129" i="4"/>
  <c r="H130" i="4"/>
  <c r="L130" i="4"/>
  <c r="E131" i="4"/>
  <c r="F131" i="4"/>
  <c r="I131" i="4"/>
  <c r="J131" i="4"/>
  <c r="E132" i="4"/>
  <c r="F132" i="4"/>
  <c r="I132" i="4"/>
  <c r="J132" i="4"/>
  <c r="E133" i="4"/>
  <c r="F133" i="4"/>
  <c r="I133" i="4"/>
  <c r="J133" i="4"/>
  <c r="E134" i="4"/>
  <c r="F134" i="4"/>
  <c r="I134" i="4"/>
  <c r="J134" i="4"/>
  <c r="E135" i="4"/>
  <c r="F135" i="4"/>
  <c r="I135" i="4"/>
  <c r="J135" i="4"/>
  <c r="E136" i="4"/>
  <c r="F136" i="4"/>
  <c r="I136" i="4"/>
  <c r="J136" i="4"/>
  <c r="E137" i="4"/>
  <c r="F137" i="4"/>
  <c r="I137" i="4"/>
  <c r="J137" i="4"/>
  <c r="E138" i="4"/>
  <c r="F138" i="4"/>
  <c r="I138" i="4"/>
  <c r="J138" i="4"/>
  <c r="H139" i="4"/>
  <c r="L139" i="4"/>
  <c r="E140" i="4"/>
  <c r="F140" i="4"/>
  <c r="I140" i="4"/>
  <c r="J140" i="4"/>
  <c r="E141" i="4"/>
  <c r="F141" i="4"/>
  <c r="I141" i="4"/>
  <c r="J141" i="4"/>
  <c r="E142" i="4"/>
  <c r="F142" i="4"/>
  <c r="I142" i="4"/>
  <c r="J142" i="4"/>
  <c r="E143" i="4"/>
  <c r="F143" i="4"/>
  <c r="I143" i="4"/>
  <c r="J143" i="4"/>
  <c r="E144" i="4"/>
  <c r="F144" i="4"/>
  <c r="I144" i="4"/>
  <c r="J144" i="4"/>
  <c r="E145" i="4"/>
  <c r="F145" i="4"/>
  <c r="I145" i="4"/>
  <c r="J145" i="4"/>
  <c r="E146" i="4"/>
  <c r="F146" i="4"/>
  <c r="I146" i="4"/>
  <c r="J146" i="4"/>
  <c r="E147" i="4"/>
  <c r="F147" i="4"/>
  <c r="I147" i="4"/>
  <c r="J147" i="4"/>
  <c r="H148" i="4"/>
  <c r="L148" i="4"/>
  <c r="E149" i="4"/>
  <c r="F149" i="4"/>
  <c r="I149" i="4"/>
  <c r="J149" i="4"/>
  <c r="E150" i="4"/>
  <c r="F150" i="4"/>
  <c r="I150" i="4"/>
  <c r="J150" i="4"/>
  <c r="E151" i="4"/>
  <c r="F151" i="4"/>
  <c r="I151" i="4"/>
  <c r="J151" i="4"/>
  <c r="E152" i="4"/>
  <c r="F152" i="4"/>
  <c r="I152" i="4"/>
  <c r="J152" i="4"/>
  <c r="E153" i="4"/>
  <c r="F153" i="4"/>
  <c r="I153" i="4"/>
  <c r="J153" i="4"/>
  <c r="E154" i="4"/>
  <c r="F154" i="4"/>
  <c r="I154" i="4"/>
  <c r="J154" i="4"/>
  <c r="E155" i="4"/>
  <c r="F155" i="4"/>
  <c r="I155" i="4"/>
  <c r="J155" i="4"/>
  <c r="E156" i="4"/>
  <c r="F156" i="4"/>
  <c r="I156" i="4"/>
  <c r="J156" i="4"/>
  <c r="H157" i="4"/>
  <c r="L157" i="4"/>
  <c r="E158" i="4"/>
  <c r="F158" i="4"/>
  <c r="I158" i="4"/>
  <c r="J158" i="4"/>
  <c r="E159" i="4"/>
  <c r="F159" i="4"/>
  <c r="I159" i="4"/>
  <c r="J159" i="4"/>
  <c r="E160" i="4"/>
  <c r="F160" i="4"/>
  <c r="I160" i="4"/>
  <c r="J160" i="4"/>
  <c r="E161" i="4"/>
  <c r="F161" i="4"/>
  <c r="I161" i="4"/>
  <c r="J161" i="4"/>
  <c r="E162" i="4"/>
  <c r="F162" i="4"/>
  <c r="I162" i="4"/>
  <c r="J162" i="4"/>
  <c r="E163" i="4"/>
  <c r="F163" i="4"/>
  <c r="I163" i="4"/>
  <c r="J163" i="4"/>
  <c r="E164" i="4"/>
  <c r="F164" i="4"/>
  <c r="I164" i="4"/>
  <c r="J164" i="4"/>
  <c r="E165" i="4"/>
  <c r="F165" i="4"/>
  <c r="I165" i="4"/>
  <c r="J165" i="4"/>
  <c r="H166" i="4"/>
  <c r="L166" i="4"/>
  <c r="E167" i="4"/>
  <c r="F167" i="4"/>
  <c r="I167" i="4"/>
  <c r="J167" i="4"/>
  <c r="E168" i="4"/>
  <c r="F168" i="4"/>
  <c r="I168" i="4"/>
  <c r="J168" i="4"/>
  <c r="E169" i="4"/>
  <c r="F169" i="4"/>
  <c r="I169" i="4"/>
  <c r="J169" i="4"/>
  <c r="E170" i="4"/>
  <c r="F170" i="4"/>
  <c r="I170" i="4"/>
  <c r="J170" i="4"/>
  <c r="E171" i="4"/>
  <c r="F171" i="4"/>
  <c r="I171" i="4"/>
  <c r="J171" i="4"/>
  <c r="E172" i="4"/>
  <c r="F172" i="4"/>
  <c r="I172" i="4"/>
  <c r="J172" i="4"/>
  <c r="E173" i="4"/>
  <c r="F173" i="4"/>
  <c r="I173" i="4"/>
  <c r="J173" i="4"/>
  <c r="E174" i="4"/>
  <c r="F174" i="4"/>
  <c r="I174" i="4"/>
  <c r="J174" i="4"/>
  <c r="H175" i="4"/>
  <c r="L175" i="4"/>
  <c r="E176" i="4"/>
  <c r="F176" i="4"/>
  <c r="I176" i="4"/>
  <c r="J176" i="4"/>
  <c r="E177" i="4"/>
  <c r="F177" i="4"/>
  <c r="I177" i="4"/>
  <c r="J177" i="4"/>
  <c r="E178" i="4"/>
  <c r="F178" i="4"/>
  <c r="I178" i="4"/>
  <c r="J178" i="4"/>
  <c r="E179" i="4"/>
  <c r="F179" i="4"/>
  <c r="I179" i="4"/>
  <c r="J179" i="4"/>
  <c r="E180" i="4"/>
  <c r="F180" i="4"/>
  <c r="I180" i="4"/>
  <c r="J180" i="4"/>
  <c r="E181" i="4"/>
  <c r="F181" i="4"/>
  <c r="I181" i="4"/>
  <c r="J181" i="4"/>
  <c r="E182" i="4"/>
  <c r="F182" i="4"/>
  <c r="I182" i="4"/>
  <c r="J182" i="4"/>
  <c r="E183" i="4"/>
  <c r="F183" i="4"/>
  <c r="I183" i="4"/>
  <c r="J183" i="4"/>
  <c r="H184" i="4"/>
  <c r="L184" i="4"/>
  <c r="E185" i="4"/>
  <c r="F185" i="4"/>
  <c r="I185" i="4"/>
  <c r="J185" i="4"/>
  <c r="E186" i="4"/>
  <c r="F186" i="4"/>
  <c r="I186" i="4"/>
  <c r="J186" i="4"/>
  <c r="E187" i="4"/>
  <c r="F187" i="4"/>
  <c r="I187" i="4"/>
  <c r="J187" i="4"/>
  <c r="E188" i="4"/>
  <c r="F188" i="4"/>
  <c r="I188" i="4"/>
  <c r="J188" i="4"/>
  <c r="E189" i="4"/>
  <c r="F189" i="4"/>
  <c r="I189" i="4"/>
  <c r="J189" i="4"/>
  <c r="E190" i="4"/>
  <c r="F190" i="4"/>
  <c r="I190" i="4"/>
  <c r="J190" i="4"/>
  <c r="E191" i="4"/>
  <c r="F191" i="4"/>
  <c r="I191" i="4"/>
  <c r="J191" i="4"/>
  <c r="E192" i="4"/>
  <c r="F192" i="4"/>
  <c r="I192" i="4"/>
  <c r="J192" i="4"/>
  <c r="H193" i="4"/>
  <c r="L193" i="4"/>
  <c r="E194" i="4"/>
  <c r="F194" i="4"/>
  <c r="I194" i="4"/>
  <c r="J194" i="4"/>
  <c r="E195" i="4"/>
  <c r="F195" i="4"/>
  <c r="I195" i="4"/>
  <c r="J195" i="4"/>
  <c r="E196" i="4"/>
  <c r="F196" i="4"/>
  <c r="I196" i="4"/>
  <c r="J196" i="4"/>
  <c r="E197" i="4"/>
  <c r="F197" i="4"/>
  <c r="I197" i="4"/>
  <c r="J197" i="4"/>
  <c r="H18" i="4" l="1"/>
  <c r="H16" i="4"/>
  <c r="H14" i="4"/>
  <c r="L54" i="4"/>
  <c r="L18" i="4"/>
  <c r="H33" i="4"/>
  <c r="L26" i="4"/>
  <c r="H158" i="4"/>
  <c r="H56" i="4"/>
  <c r="H54" i="4"/>
  <c r="H52" i="4"/>
  <c r="H50" i="4"/>
  <c r="L47" i="4"/>
  <c r="L43" i="4"/>
  <c r="H188" i="4"/>
  <c r="L181" i="4"/>
  <c r="L177" i="4"/>
  <c r="H167" i="4"/>
  <c r="H116" i="4"/>
  <c r="L107" i="4"/>
  <c r="L105" i="4"/>
  <c r="H95" i="4"/>
  <c r="H104" i="4"/>
  <c r="L165" i="4"/>
  <c r="H138" i="4"/>
  <c r="H136" i="4"/>
  <c r="H132" i="4"/>
  <c r="L127" i="4"/>
  <c r="L123" i="4"/>
  <c r="L57" i="4"/>
  <c r="L38" i="4"/>
  <c r="H144" i="4"/>
  <c r="H36" i="4"/>
  <c r="H32" i="4"/>
  <c r="L27" i="4"/>
  <c r="H156" i="4"/>
  <c r="L143" i="4"/>
  <c r="L141" i="4"/>
  <c r="H120" i="4"/>
  <c r="L185" i="4"/>
  <c r="L93" i="4"/>
  <c r="L91" i="4"/>
  <c r="L89" i="4"/>
  <c r="H81" i="4"/>
  <c r="L84" i="4"/>
  <c r="H82" i="4"/>
  <c r="L75" i="4"/>
  <c r="L73" i="4"/>
  <c r="H196" i="4"/>
  <c r="H194" i="4"/>
  <c r="H170" i="4"/>
  <c r="L60" i="4"/>
  <c r="L195" i="4"/>
  <c r="H152" i="4"/>
  <c r="H150" i="4"/>
  <c r="H106" i="4"/>
  <c r="H45" i="4"/>
  <c r="L153" i="4"/>
  <c r="L149" i="4"/>
  <c r="H122" i="4"/>
  <c r="L117" i="4"/>
  <c r="H72" i="4"/>
  <c r="H192" i="4"/>
  <c r="H180" i="4"/>
  <c r="L113" i="4"/>
  <c r="L14" i="4"/>
  <c r="L179" i="4"/>
  <c r="L171" i="4"/>
  <c r="L169" i="4"/>
  <c r="H140" i="4"/>
  <c r="H98" i="4"/>
  <c r="L83" i="4"/>
  <c r="L79" i="4"/>
  <c r="H108" i="4"/>
  <c r="L34" i="4"/>
  <c r="L32" i="4"/>
  <c r="H30" i="4"/>
  <c r="H28" i="4"/>
  <c r="H26" i="4"/>
  <c r="L21" i="4"/>
  <c r="L17" i="4"/>
  <c r="H172" i="4"/>
  <c r="L90" i="4"/>
  <c r="H57" i="4"/>
  <c r="H55" i="4"/>
  <c r="H51" i="4"/>
  <c r="L189" i="4"/>
  <c r="H186" i="4"/>
  <c r="H178" i="4"/>
  <c r="H176" i="4"/>
  <c r="L163" i="4"/>
  <c r="L159" i="4"/>
  <c r="L151" i="4"/>
  <c r="L145" i="4"/>
  <c r="H142" i="4"/>
  <c r="L137" i="4"/>
  <c r="L135" i="4"/>
  <c r="L133" i="4"/>
  <c r="L110" i="4"/>
  <c r="L108" i="4"/>
  <c r="L96" i="4"/>
  <c r="L77" i="4"/>
  <c r="H65" i="4"/>
  <c r="H63" i="4"/>
  <c r="L44" i="4"/>
  <c r="L23" i="4"/>
  <c r="L48" i="4"/>
  <c r="H182" i="4"/>
  <c r="H107" i="4"/>
  <c r="L187" i="4"/>
  <c r="H161" i="4"/>
  <c r="H159" i="4"/>
  <c r="H147" i="4"/>
  <c r="H145" i="4"/>
  <c r="L126" i="4"/>
  <c r="L124" i="4"/>
  <c r="L122" i="4"/>
  <c r="H114" i="4"/>
  <c r="H110" i="4"/>
  <c r="H102" i="4"/>
  <c r="H100" i="4"/>
  <c r="L74" i="4"/>
  <c r="H69" i="4"/>
  <c r="L62" i="4"/>
  <c r="L37" i="4"/>
  <c r="L33" i="4"/>
  <c r="H174" i="4"/>
  <c r="H179" i="4"/>
  <c r="L162" i="4"/>
  <c r="L160" i="4"/>
  <c r="L158" i="4"/>
  <c r="L146" i="4"/>
  <c r="L144" i="4"/>
  <c r="H143" i="4"/>
  <c r="L132" i="4"/>
  <c r="H124" i="4"/>
  <c r="L109" i="4"/>
  <c r="L99" i="4"/>
  <c r="L97" i="4"/>
  <c r="L70" i="4"/>
  <c r="L68" i="4"/>
  <c r="H66" i="4"/>
  <c r="H64" i="4"/>
  <c r="H62" i="4"/>
  <c r="L24" i="4"/>
  <c r="L190" i="4"/>
  <c r="L188" i="4"/>
  <c r="L182" i="4"/>
  <c r="L180" i="4"/>
  <c r="L168" i="4"/>
  <c r="H162" i="4"/>
  <c r="L129" i="4"/>
  <c r="L115" i="4"/>
  <c r="H87" i="4"/>
  <c r="L80" i="4"/>
  <c r="L59" i="4"/>
  <c r="H197" i="4"/>
  <c r="H195" i="4"/>
  <c r="H187" i="4"/>
  <c r="H183" i="4"/>
  <c r="H181" i="4"/>
  <c r="L173" i="4"/>
  <c r="H168" i="4"/>
  <c r="H160" i="4"/>
  <c r="H146" i="4"/>
  <c r="H131" i="4"/>
  <c r="H125" i="4"/>
  <c r="H123" i="4"/>
  <c r="H111" i="4"/>
  <c r="H109" i="4"/>
  <c r="L101" i="4"/>
  <c r="H96" i="4"/>
  <c r="H90" i="4"/>
  <c r="H88" i="4"/>
  <c r="H86" i="4"/>
  <c r="H68" i="4"/>
  <c r="L63" i="4"/>
  <c r="L53" i="4"/>
  <c r="L45" i="4"/>
  <c r="L35" i="4"/>
  <c r="H29" i="4"/>
  <c r="H27" i="4"/>
  <c r="H21" i="4"/>
  <c r="H19" i="4"/>
  <c r="H15" i="4"/>
  <c r="H164" i="4"/>
  <c r="L167" i="4"/>
  <c r="L161" i="4"/>
  <c r="L155" i="4"/>
  <c r="L147" i="4"/>
  <c r="L140" i="4"/>
  <c r="L118" i="4"/>
  <c r="L95" i="4"/>
  <c r="L87" i="4"/>
  <c r="H78" i="4"/>
  <c r="L69" i="4"/>
  <c r="H37" i="4"/>
  <c r="L28" i="4"/>
  <c r="H23" i="4"/>
  <c r="H117" i="4"/>
  <c r="H92" i="4"/>
  <c r="H74" i="4"/>
  <c r="H60" i="4"/>
  <c r="L194" i="4"/>
  <c r="H190" i="4"/>
  <c r="L174" i="4"/>
  <c r="H165" i="4"/>
  <c r="H153" i="4"/>
  <c r="H134" i="4"/>
  <c r="H128" i="4"/>
  <c r="H126" i="4"/>
  <c r="H118" i="4"/>
  <c r="H93" i="4"/>
  <c r="H89" i="4"/>
  <c r="H73" i="4"/>
  <c r="L64" i="4"/>
  <c r="H59" i="4"/>
  <c r="L50" i="4"/>
  <c r="H43" i="4"/>
  <c r="H41" i="4"/>
  <c r="H20" i="4"/>
  <c r="H129" i="4"/>
  <c r="L196" i="4"/>
  <c r="H189" i="4"/>
  <c r="H154" i="4"/>
  <c r="H84" i="4"/>
  <c r="H42" i="4"/>
  <c r="L197" i="4"/>
  <c r="L191" i="4"/>
  <c r="L183" i="4"/>
  <c r="L176" i="4"/>
  <c r="L154" i="4"/>
  <c r="L131" i="4"/>
  <c r="L125" i="4"/>
  <c r="L119" i="4"/>
  <c r="L111" i="4"/>
  <c r="L104" i="4"/>
  <c r="L86" i="4"/>
  <c r="H79" i="4"/>
  <c r="H77" i="4"/>
  <c r="H48" i="4"/>
  <c r="H46" i="4"/>
  <c r="H38" i="4"/>
  <c r="H24" i="4"/>
  <c r="L178" i="4"/>
  <c r="H177" i="4"/>
  <c r="L164" i="4"/>
  <c r="H163" i="4"/>
  <c r="L142" i="4"/>
  <c r="H141" i="4"/>
  <c r="L128" i="4"/>
  <c r="H127" i="4"/>
  <c r="L106" i="4"/>
  <c r="H105" i="4"/>
  <c r="L92" i="4"/>
  <c r="H91" i="4"/>
  <c r="L78" i="4"/>
  <c r="H71" i="4"/>
  <c r="L65" i="4"/>
  <c r="L56" i="4"/>
  <c r="L51" i="4"/>
  <c r="L42" i="4"/>
  <c r="H35" i="4"/>
  <c r="L29" i="4"/>
  <c r="L20" i="4"/>
  <c r="L15" i="4"/>
  <c r="H173" i="4"/>
  <c r="L152" i="4"/>
  <c r="H151" i="4"/>
  <c r="L138" i="4"/>
  <c r="H137" i="4"/>
  <c r="L116" i="4"/>
  <c r="H115" i="4"/>
  <c r="L102" i="4"/>
  <c r="H101" i="4"/>
  <c r="L81" i="4"/>
  <c r="H80" i="4"/>
  <c r="L72" i="4"/>
  <c r="H53" i="4"/>
  <c r="H44" i="4"/>
  <c r="L36" i="4"/>
  <c r="H17" i="4"/>
  <c r="L186" i="4"/>
  <c r="H185" i="4"/>
  <c r="L172" i="4"/>
  <c r="H171" i="4"/>
  <c r="L150" i="4"/>
  <c r="H149" i="4"/>
  <c r="L136" i="4"/>
  <c r="H135" i="4"/>
  <c r="L114" i="4"/>
  <c r="H113" i="4"/>
  <c r="L100" i="4"/>
  <c r="H99" i="4"/>
  <c r="L88" i="4"/>
  <c r="H83" i="4"/>
  <c r="L66" i="4"/>
  <c r="L61" i="4"/>
  <c r="L52" i="4"/>
  <c r="H47" i="4"/>
  <c r="L39" i="4"/>
  <c r="L30" i="4"/>
  <c r="L25" i="4"/>
  <c r="L16" i="4"/>
  <c r="L192" i="4"/>
  <c r="H191" i="4"/>
  <c r="L170" i="4"/>
  <c r="H169" i="4"/>
  <c r="L156" i="4"/>
  <c r="H155" i="4"/>
  <c r="L134" i="4"/>
  <c r="H133" i="4"/>
  <c r="L120" i="4"/>
  <c r="H119" i="4"/>
  <c r="L98" i="4"/>
  <c r="H97" i="4"/>
  <c r="L82" i="4"/>
  <c r="H75" i="4"/>
  <c r="L71" i="4"/>
  <c r="H70" i="4"/>
  <c r="H61" i="4"/>
  <c r="L55" i="4"/>
  <c r="L46" i="4"/>
  <c r="L41" i="4"/>
  <c r="H39" i="4"/>
  <c r="H34" i="4"/>
  <c r="H25" i="4"/>
  <c r="L19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H13" i="4" l="1"/>
  <c r="L13" i="4" l="1"/>
  <c r="J12" i="4"/>
  <c r="I12" i="4"/>
  <c r="F12" i="4"/>
  <c r="E12" i="4"/>
  <c r="J11" i="4"/>
  <c r="I11" i="4"/>
  <c r="F11" i="4"/>
  <c r="E11" i="4"/>
  <c r="J10" i="4"/>
  <c r="I10" i="4"/>
  <c r="F10" i="4"/>
  <c r="E10" i="4"/>
  <c r="J9" i="4"/>
  <c r="I9" i="4"/>
  <c r="F9" i="4"/>
  <c r="E9" i="4"/>
  <c r="J8" i="4"/>
  <c r="I8" i="4"/>
  <c r="F8" i="4"/>
  <c r="E8" i="4"/>
  <c r="J7" i="4"/>
  <c r="I7" i="4"/>
  <c r="F7" i="4"/>
  <c r="E7" i="4"/>
  <c r="J6" i="4"/>
  <c r="I6" i="4"/>
  <c r="F6" i="4"/>
  <c r="E6" i="4"/>
  <c r="J5" i="4"/>
  <c r="I5" i="4"/>
  <c r="F5" i="4"/>
  <c r="E5" i="4"/>
  <c r="H5" i="4" l="1"/>
  <c r="H6" i="4"/>
  <c r="H7" i="4"/>
  <c r="H8" i="4"/>
  <c r="H9" i="4"/>
  <c r="H10" i="4"/>
  <c r="H11" i="4"/>
  <c r="H12" i="4"/>
  <c r="L12" i="4"/>
  <c r="L11" i="4"/>
  <c r="L10" i="4"/>
  <c r="L9" i="4"/>
  <c r="L8" i="4"/>
  <c r="L7" i="4"/>
  <c r="L6" i="4"/>
  <c r="L5" i="4"/>
</calcChain>
</file>

<file path=xl/sharedStrings.xml><?xml version="1.0" encoding="utf-8"?>
<sst xmlns="http://schemas.openxmlformats.org/spreadsheetml/2006/main" count="1781" uniqueCount="605">
  <si>
    <t>Project Tracker</t>
  </si>
  <si>
    <t>Project</t>
  </si>
  <si>
    <t>Category</t>
  </si>
  <si>
    <t>Assigned To</t>
  </si>
  <si>
    <t>Estimated
Start</t>
  </si>
  <si>
    <t>Estimated 
Finish</t>
  </si>
  <si>
    <t>Estimated Work (in hours)</t>
  </si>
  <si>
    <t>Estimated Duration (in days)</t>
  </si>
  <si>
    <t>Actual 
Start</t>
  </si>
  <si>
    <t>Actual
Finish</t>
  </si>
  <si>
    <t>Actual Work (in hours)</t>
  </si>
  <si>
    <t>Actual Duration (in days)</t>
  </si>
  <si>
    <t>Project 1</t>
  </si>
  <si>
    <t>Category 1</t>
  </si>
  <si>
    <t>Employee 1</t>
  </si>
  <si>
    <t>Project 2</t>
  </si>
  <si>
    <t>Category 2</t>
  </si>
  <si>
    <t>Employee 4</t>
  </si>
  <si>
    <t>Project 3</t>
  </si>
  <si>
    <t>Employee 2</t>
  </si>
  <si>
    <t>Project 4</t>
  </si>
  <si>
    <t>Employee 3</t>
  </si>
  <si>
    <t>Project 5</t>
  </si>
  <si>
    <t>Category 3</t>
  </si>
  <si>
    <t>Project 6</t>
  </si>
  <si>
    <t>Category 4</t>
  </si>
  <si>
    <t>Project 7</t>
  </si>
  <si>
    <t>Category 5</t>
  </si>
  <si>
    <t>Project 8</t>
  </si>
  <si>
    <t>Project 9</t>
  </si>
  <si>
    <t>Score</t>
  </si>
  <si>
    <t>Code</t>
  </si>
  <si>
    <t>Type</t>
  </si>
  <si>
    <t>No.</t>
  </si>
  <si>
    <t> Japanese</t>
  </si>
  <si>
    <t>Light</t>
  </si>
  <si>
    <t> US</t>
  </si>
  <si>
    <t>Aircraft</t>
  </si>
  <si>
    <t>Fleet</t>
  </si>
  <si>
    <t>Escort</t>
  </si>
  <si>
    <t> Indian</t>
  </si>
  <si>
    <t> German</t>
  </si>
  <si>
    <t>Light fleet</t>
  </si>
  <si>
    <t>Supercarrier</t>
  </si>
  <si>
    <t> Soviet</t>
  </si>
  <si>
    <t> Royal</t>
  </si>
  <si>
    <t>Auxiliary</t>
  </si>
  <si>
    <t>Merchant</t>
  </si>
  <si>
    <t> British</t>
  </si>
  <si>
    <t>STOVL supercarrier</t>
  </si>
  <si>
    <t> Italian</t>
  </si>
  <si>
    <t>STOVL</t>
  </si>
  <si>
    <t> Spanish</t>
  </si>
  <si>
    <t> Thai</t>
  </si>
  <si>
    <t>Training</t>
  </si>
  <si>
    <t> Australian</t>
  </si>
  <si>
    <t> Canadian</t>
  </si>
  <si>
    <t> Russian</t>
  </si>
  <si>
    <t> Chinese</t>
  </si>
  <si>
    <t>Aircraft cruiser</t>
  </si>
  <si>
    <t> French</t>
  </si>
  <si>
    <t> Dutch</t>
  </si>
  <si>
    <t> Argentine</t>
  </si>
  <si>
    <t> Brazilian</t>
  </si>
  <si>
    <t>Aircraft repair ship</t>
  </si>
  <si>
    <t>Attack</t>
  </si>
  <si>
    <t>Coypyright, tinhocong</t>
  </si>
  <si>
    <t>Source</t>
  </si>
  <si>
    <t>maru</t>
  </si>
  <si>
    <t>wasp</t>
  </si>
  <si>
    <t>vikramaditya</t>
  </si>
  <si>
    <t>yorktown</t>
  </si>
  <si>
    <t>enterprise</t>
  </si>
  <si>
    <t>hornet</t>
  </si>
  <si>
    <t>yamashiro maru</t>
  </si>
  <si>
    <t>weser</t>
  </si>
  <si>
    <t>unryu</t>
  </si>
  <si>
    <t>ibuki</t>
  </si>
  <si>
    <t>amagi</t>
  </si>
  <si>
    <t>aso</t>
  </si>
  <si>
    <t>ikoma</t>
  </si>
  <si>
    <t>kaimon</t>
  </si>
  <si>
    <t>kasagi</t>
  </si>
  <si>
    <t>kurama</t>
  </si>
  <si>
    <t>united states</t>
  </si>
  <si>
    <t>vishal</t>
  </si>
  <si>
    <t>kremlin</t>
  </si>
  <si>
    <t>ulyanovsk</t>
  </si>
  <si>
    <t>chigusa maru</t>
  </si>
  <si>
    <t>tulagi</t>
  </si>
  <si>
    <t>taihō</t>
  </si>
  <si>
    <t>sōryū</t>
  </si>
  <si>
    <t>shōkaku</t>
  </si>
  <si>
    <t>zuikaku</t>
  </si>
  <si>
    <t>daiju maru</t>
  </si>
  <si>
    <t>ommaney bay</t>
  </si>
  <si>
    <t>suwannee</t>
  </si>
  <si>
    <t>santee</t>
  </si>
  <si>
    <t>chatham</t>
  </si>
  <si>
    <t>sangamon</t>
  </si>
  <si>
    <t>saipan</t>
  </si>
  <si>
    <t>wright</t>
  </si>
  <si>
    <t>ameer</t>
  </si>
  <si>
    <t>emperor</t>
  </si>
  <si>
    <t>arbiter</t>
  </si>
  <si>
    <t>empress</t>
  </si>
  <si>
    <t>astrolabe bay</t>
  </si>
  <si>
    <t>begum</t>
  </si>
  <si>
    <t>elbe</t>
  </si>
  <si>
    <t>empire macrae</t>
  </si>
  <si>
    <t>warrior</t>
  </si>
  <si>
    <t>adula</t>
  </si>
  <si>
    <t>prince of wales</t>
  </si>
  <si>
    <t>queen elizabeth</t>
  </si>
  <si>
    <t>giuseppe garibaldi</t>
  </si>
  <si>
    <t>principe de asturias</t>
  </si>
  <si>
    <t>cavour</t>
  </si>
  <si>
    <t>wolverine</t>
  </si>
  <si>
    <t>sable</t>
  </si>
  <si>
    <t>nimitz</t>
  </si>
  <si>
    <t>dwight d. eisenhower</t>
  </si>
  <si>
    <t>carl vinson</t>
  </si>
  <si>
    <t>theodore roosevelt</t>
  </si>
  <si>
    <t>abraham lincoln</t>
  </si>
  <si>
    <t>ronald reagan</t>
  </si>
  <si>
    <t>nabob</t>
  </si>
  <si>
    <t>vermillion bay</t>
  </si>
  <si>
    <t>campania</t>
  </si>
  <si>
    <t>midway</t>
  </si>
  <si>
    <t>coral sea</t>
  </si>
  <si>
    <t>crown point</t>
  </si>
  <si>
    <t>gibraltar</t>
  </si>
  <si>
    <t>malta</t>
  </si>
  <si>
    <t>new zealand</t>
  </si>
  <si>
    <t>langley</t>
  </si>
  <si>
    <t>leviathan</t>
  </si>
  <si>
    <t>magnificent</t>
  </si>
  <si>
    <t>sydney</t>
  </si>
  <si>
    <t>terrible</t>
  </si>
  <si>
    <t>hercules</t>
  </si>
  <si>
    <t>majestic</t>
  </si>
  <si>
    <t>melbourne</t>
  </si>
  <si>
    <t>powerful</t>
  </si>
  <si>
    <t>bonaventure</t>
  </si>
  <si>
    <t>vengeance</t>
  </si>
  <si>
    <t>long island</t>
  </si>
  <si>
    <t>archer</t>
  </si>
  <si>
    <t>i</t>
  </si>
  <si>
    <t>jade</t>
  </si>
  <si>
    <t>lexington</t>
  </si>
  <si>
    <t>saratoga</t>
  </si>
  <si>
    <t>falco</t>
  </si>
  <si>
    <t>shimane maru</t>
  </si>
  <si>
    <t>leonid brezhnev</t>
  </si>
  <si>
    <t>riga</t>
  </si>
  <si>
    <t>liaoning</t>
  </si>
  <si>
    <t>constellation</t>
  </si>
  <si>
    <t>kitty hawk</t>
  </si>
  <si>
    <t>america</t>
  </si>
  <si>
    <t>kiev</t>
  </si>
  <si>
    <t>luigi einaudi</t>
  </si>
  <si>
    <t>minsk</t>
  </si>
  <si>
    <t>novorossiysk</t>
  </si>
  <si>
    <t>baku</t>
  </si>
  <si>
    <t>independence</t>
  </si>
  <si>
    <t>juan carlos i</t>
  </si>
  <si>
    <t>painlevé</t>
  </si>
  <si>
    <t>invincible</t>
  </si>
  <si>
    <t>illustrious</t>
  </si>
  <si>
    <t>indomitable</t>
  </si>
  <si>
    <t>ark royal</t>
  </si>
  <si>
    <t>belleau wood</t>
  </si>
  <si>
    <t>monterey</t>
  </si>
  <si>
    <t>cabot</t>
  </si>
  <si>
    <t>princeton</t>
  </si>
  <si>
    <t>reprisal</t>
  </si>
  <si>
    <t>bataan</t>
  </si>
  <si>
    <t>la fayette</t>
  </si>
  <si>
    <t>bois belleau</t>
  </si>
  <si>
    <t>chiyoda</t>
  </si>
  <si>
    <t>indefatigable</t>
  </si>
  <si>
    <t>implacable</t>
  </si>
  <si>
    <t>formidable</t>
  </si>
  <si>
    <t>victorious</t>
  </si>
  <si>
    <t>charles de gaulle</t>
  </si>
  <si>
    <t>kaga</t>
  </si>
  <si>
    <t>hiryū</t>
  </si>
  <si>
    <t>iwo jima</t>
  </si>
  <si>
    <t>essex</t>
  </si>
  <si>
    <t>graf zeppelin</t>
  </si>
  <si>
    <t>peter strasser</t>
  </si>
  <si>
    <t>george washington</t>
  </si>
  <si>
    <t>forrestal</t>
  </si>
  <si>
    <t>ranger</t>
  </si>
  <si>
    <t>argus</t>
  </si>
  <si>
    <t>hōshō</t>
  </si>
  <si>
    <t>kearsarge</t>
  </si>
  <si>
    <t>hermes</t>
  </si>
  <si>
    <t>bunker hill</t>
  </si>
  <si>
    <t>shangri-la</t>
  </si>
  <si>
    <t>shinano</t>
  </si>
  <si>
    <t>randolph</t>
  </si>
  <si>
    <t>bennington</t>
  </si>
  <si>
    <t>bon homme richard</t>
  </si>
  <si>
    <t>hancock</t>
  </si>
  <si>
    <t>franklin</t>
  </si>
  <si>
    <t>ticonderoga</t>
  </si>
  <si>
    <t>tarawa</t>
  </si>
  <si>
    <t>tinhoccong</t>
  </si>
  <si>
    <t>lake champlain</t>
  </si>
  <si>
    <t>antietam</t>
  </si>
  <si>
    <t>aquila</t>
  </si>
  <si>
    <t>boxer</t>
  </si>
  <si>
    <t>philippine sea</t>
  </si>
  <si>
    <t>leyte</t>
  </si>
  <si>
    <t>oriskany</t>
  </si>
  <si>
    <t>valley forge</t>
  </si>
  <si>
    <t>empire macmahon</t>
  </si>
  <si>
    <t>andrea doria</t>
  </si>
  <si>
    <t>empire mackay</t>
  </si>
  <si>
    <t>alexia</t>
  </si>
  <si>
    <t>empire maccallum</t>
  </si>
  <si>
    <t>empire maccoll</t>
  </si>
  <si>
    <t>richelieu</t>
  </si>
  <si>
    <t>eagle</t>
  </si>
  <si>
    <t>duke of edinburgh</t>
  </si>
  <si>
    <t>furious</t>
  </si>
  <si>
    <t>courageous</t>
  </si>
  <si>
    <t>glorious</t>
  </si>
  <si>
    <t>bastogne</t>
  </si>
  <si>
    <t>pretoria castle</t>
  </si>
  <si>
    <t>block island</t>
  </si>
  <si>
    <t>siboney</t>
  </si>
  <si>
    <t>st. andrews bay</t>
  </si>
  <si>
    <t>st. joseph bay</t>
  </si>
  <si>
    <t>sunset bay</t>
  </si>
  <si>
    <t>totem bay</t>
  </si>
  <si>
    <t>vella gulf</t>
  </si>
  <si>
    <t>willamette</t>
  </si>
  <si>
    <t>windham bay</t>
  </si>
  <si>
    <t>reaper</t>
  </si>
  <si>
    <t>saginaw bay</t>
  </si>
  <si>
    <t>salerno bay</t>
  </si>
  <si>
    <t>san alberto bay</t>
  </si>
  <si>
    <t>sandy bay</t>
  </si>
  <si>
    <t>gilbert islands</t>
  </si>
  <si>
    <t>cape gloucester</t>
  </si>
  <si>
    <t>croatan</t>
  </si>
  <si>
    <t>eniwetok</t>
  </si>
  <si>
    <t>frosty bay</t>
  </si>
  <si>
    <t>kula gulf</t>
  </si>
  <si>
    <t>puget sound</t>
  </si>
  <si>
    <t>rabaul</t>
  </si>
  <si>
    <t>mindoro</t>
  </si>
  <si>
    <t>mosser bay</t>
  </si>
  <si>
    <t>okinawa</t>
  </si>
  <si>
    <t>point cruz</t>
  </si>
  <si>
    <t>portage bay</t>
  </si>
  <si>
    <t>palau</t>
  </si>
  <si>
    <t>glory</t>
  </si>
  <si>
    <t>colossus</t>
  </si>
  <si>
    <t>ocean</t>
  </si>
  <si>
    <t>venerable</t>
  </si>
  <si>
    <t>arromanches</t>
  </si>
  <si>
    <t>theseus</t>
  </si>
  <si>
    <t>karel doorman</t>
  </si>
  <si>
    <t>independencia</t>
  </si>
  <si>
    <t>minas gerais</t>
  </si>
  <si>
    <t>triumph</t>
  </si>
  <si>
    <t>clemenceau</t>
  </si>
  <si>
    <t>foch</t>
  </si>
  <si>
    <t>são paulo</t>
  </si>
  <si>
    <t>chitose</t>
  </si>
  <si>
    <t>charger</t>
  </si>
  <si>
    <t>battler</t>
  </si>
  <si>
    <t>ryūhō</t>
  </si>
  <si>
    <t>unicorn</t>
  </si>
  <si>
    <t>arrogant</t>
  </si>
  <si>
    <t>elephant</t>
  </si>
  <si>
    <t>monmouth</t>
  </si>
  <si>
    <t>polyphemus</t>
  </si>
  <si>
    <t>centaur</t>
  </si>
  <si>
    <t>bulwark</t>
  </si>
  <si>
    <t>albion</t>
  </si>
  <si>
    <t>tbilisi</t>
  </si>
  <si>
    <t>verdun</t>
  </si>
  <si>
    <t>activity</t>
  </si>
  <si>
    <t>gambier bay</t>
  </si>
  <si>
    <t>tripoli</t>
  </si>
  <si>
    <t>solomons</t>
  </si>
  <si>
    <t>white plains</t>
  </si>
  <si>
    <t>woodcliff bay</t>
  </si>
  <si>
    <t>guadalcanal</t>
  </si>
  <si>
    <t>mission bay</t>
  </si>
  <si>
    <t>manila bay</t>
  </si>
  <si>
    <t>estero</t>
  </si>
  <si>
    <t>fortaleza bay</t>
  </si>
  <si>
    <t>corregidor</t>
  </si>
  <si>
    <t>delgada</t>
  </si>
  <si>
    <t>edisto</t>
  </si>
  <si>
    <t>lingayen</t>
  </si>
  <si>
    <t>wake island</t>
  </si>
  <si>
    <t>keweenaw</t>
  </si>
  <si>
    <t>casablanca</t>
  </si>
  <si>
    <t>chapin bay</t>
  </si>
  <si>
    <t>bougainville</t>
  </si>
  <si>
    <t>breton</t>
  </si>
  <si>
    <t>savo island</t>
  </si>
  <si>
    <t>salamaua</t>
  </si>
  <si>
    <t>makin island</t>
  </si>
  <si>
    <t>kwajalein</t>
  </si>
  <si>
    <t>thetis bay</t>
  </si>
  <si>
    <t>tinian</t>
  </si>
  <si>
    <t>marcus island</t>
  </si>
  <si>
    <t>makassar strait</t>
  </si>
  <si>
    <t>attu</t>
  </si>
  <si>
    <t>audacity</t>
  </si>
  <si>
    <t>munda</t>
  </si>
  <si>
    <t>nassau</t>
  </si>
  <si>
    <t>steamer bay</t>
  </si>
  <si>
    <t>taisha maru</t>
  </si>
  <si>
    <t>roi</t>
  </si>
  <si>
    <t>shipley bay</t>
  </si>
  <si>
    <t>anzio</t>
  </si>
  <si>
    <t>perdido</t>
  </si>
  <si>
    <t>natoma bay</t>
  </si>
  <si>
    <t>lunga point</t>
  </si>
  <si>
    <t>sargent bay</t>
  </si>
  <si>
    <t>sicily</t>
  </si>
  <si>
    <t>shamrock bay</t>
  </si>
  <si>
    <t>admiralty islands</t>
  </si>
  <si>
    <t>anguilla bay</t>
  </si>
  <si>
    <t>jamaica</t>
  </si>
  <si>
    <t>kaita bay</t>
  </si>
  <si>
    <t>kalinin bay</t>
  </si>
  <si>
    <t>hobart bay</t>
  </si>
  <si>
    <t>st. lo</t>
  </si>
  <si>
    <t>cape esperance</t>
  </si>
  <si>
    <t>barnes</t>
  </si>
  <si>
    <t>card</t>
  </si>
  <si>
    <t>bogue</t>
  </si>
  <si>
    <t>core</t>
  </si>
  <si>
    <t>commencement bay</t>
  </si>
  <si>
    <t>alava bay</t>
  </si>
  <si>
    <t>avenger</t>
  </si>
  <si>
    <t>hamlin</t>
  </si>
  <si>
    <t>bastian</t>
  </si>
  <si>
    <t>stalker</t>
  </si>
  <si>
    <t>bolinas</t>
  </si>
  <si>
    <t>niantic</t>
  </si>
  <si>
    <t>trumpeter</t>
  </si>
  <si>
    <t>vermillion</t>
  </si>
  <si>
    <t>ravager</t>
  </si>
  <si>
    <t>speaker</t>
  </si>
  <si>
    <t>st. andrews</t>
  </si>
  <si>
    <t>st. george</t>
  </si>
  <si>
    <t>st. joseph</t>
  </si>
  <si>
    <t>st. simon</t>
  </si>
  <si>
    <t>queen</t>
  </si>
  <si>
    <t>searcher</t>
  </si>
  <si>
    <t>prince william</t>
  </si>
  <si>
    <t>striker</t>
  </si>
  <si>
    <t>sunset</t>
  </si>
  <si>
    <t>glacier</t>
  </si>
  <si>
    <t>shah</t>
  </si>
  <si>
    <t>patroller</t>
  </si>
  <si>
    <t>premier</t>
  </si>
  <si>
    <t>prince</t>
  </si>
  <si>
    <t>kaiyo</t>
  </si>
  <si>
    <t>mcclure</t>
  </si>
  <si>
    <t>tracker</t>
  </si>
  <si>
    <t>rajah</t>
  </si>
  <si>
    <t>ruler</t>
  </si>
  <si>
    <t>pursuer</t>
  </si>
  <si>
    <t>cordova</t>
  </si>
  <si>
    <t>thane</t>
  </si>
  <si>
    <t>carnegie</t>
  </si>
  <si>
    <t>puncher</t>
  </si>
  <si>
    <t>trocadero bay</t>
  </si>
  <si>
    <t>slinger</t>
  </si>
  <si>
    <t>bismarck sea</t>
  </si>
  <si>
    <t>dasher</t>
  </si>
  <si>
    <t>béarn</t>
  </si>
  <si>
    <t>africa</t>
  </si>
  <si>
    <t>audacious</t>
  </si>
  <si>
    <t>intrepid</t>
  </si>
  <si>
    <t>attacker</t>
  </si>
  <si>
    <t>trailer</t>
  </si>
  <si>
    <t>chaser</t>
  </si>
  <si>
    <t>fencer</t>
  </si>
  <si>
    <t>hunter</t>
  </si>
  <si>
    <t>akagi</t>
  </si>
  <si>
    <t>@CỘNG ACADEMY</t>
  </si>
  <si>
    <t>Full name</t>
  </si>
  <si>
    <t>Special ID</t>
  </si>
  <si>
    <t>Project 10</t>
  </si>
  <si>
    <t>Project 11</t>
  </si>
  <si>
    <t>Project 12</t>
  </si>
  <si>
    <t>Project 13</t>
  </si>
  <si>
    <t>Project 14</t>
  </si>
  <si>
    <t>Project 15</t>
  </si>
  <si>
    <t>Project 16</t>
  </si>
  <si>
    <t>Project 17</t>
  </si>
  <si>
    <t>Project 18</t>
  </si>
  <si>
    <t>Project 19</t>
  </si>
  <si>
    <t>Project 20</t>
  </si>
  <si>
    <t>Project 21</t>
  </si>
  <si>
    <t>Project 22</t>
  </si>
  <si>
    <t>Project 23</t>
  </si>
  <si>
    <t>Project 24</t>
  </si>
  <si>
    <t>Project 25</t>
  </si>
  <si>
    <t>Project 26</t>
  </si>
  <si>
    <t>Project 27</t>
  </si>
  <si>
    <t>Project 28</t>
  </si>
  <si>
    <t>Project 29</t>
  </si>
  <si>
    <t>Project 30</t>
  </si>
  <si>
    <t>Project 31</t>
  </si>
  <si>
    <t>Project 32</t>
  </si>
  <si>
    <t>Project 33</t>
  </si>
  <si>
    <t>Project 34</t>
  </si>
  <si>
    <t>Project 35</t>
  </si>
  <si>
    <t>Project 36</t>
  </si>
  <si>
    <t>Project 37</t>
  </si>
  <si>
    <t>Project 38</t>
  </si>
  <si>
    <t>Project 39</t>
  </si>
  <si>
    <t>Project 40</t>
  </si>
  <si>
    <t>Project 41</t>
  </si>
  <si>
    <t>Project 42</t>
  </si>
  <si>
    <t>Project 43</t>
  </si>
  <si>
    <t>Project 44</t>
  </si>
  <si>
    <t>Project 45</t>
  </si>
  <si>
    <t>Project 46</t>
  </si>
  <si>
    <t>Project 47</t>
  </si>
  <si>
    <t>Project 48</t>
  </si>
  <si>
    <t>Project 49</t>
  </si>
  <si>
    <t>Project 50</t>
  </si>
  <si>
    <t>Project 51</t>
  </si>
  <si>
    <t>Project 52</t>
  </si>
  <si>
    <t>Project 53</t>
  </si>
  <si>
    <t>Project 54</t>
  </si>
  <si>
    <t>Project 55</t>
  </si>
  <si>
    <t>Project 56</t>
  </si>
  <si>
    <t>Project 57</t>
  </si>
  <si>
    <t>Project 58</t>
  </si>
  <si>
    <t>Project 59</t>
  </si>
  <si>
    <t>Project 60</t>
  </si>
  <si>
    <t>Project 61</t>
  </si>
  <si>
    <t>Project 62</t>
  </si>
  <si>
    <t>Project 63</t>
  </si>
  <si>
    <t>Project 64</t>
  </si>
  <si>
    <t>Project 65</t>
  </si>
  <si>
    <t>Project 66</t>
  </si>
  <si>
    <t>Project 67</t>
  </si>
  <si>
    <t>Project 68</t>
  </si>
  <si>
    <t>Project 69</t>
  </si>
  <si>
    <t>Project 70</t>
  </si>
  <si>
    <t>Project 71</t>
  </si>
  <si>
    <t>Project 72</t>
  </si>
  <si>
    <t>Project 73</t>
  </si>
  <si>
    <t>Project 74</t>
  </si>
  <si>
    <t>Project 75</t>
  </si>
  <si>
    <t>Project 76</t>
  </si>
  <si>
    <t>Project 77</t>
  </si>
  <si>
    <t>Project 78</t>
  </si>
  <si>
    <t>Project 79</t>
  </si>
  <si>
    <t>Project 80</t>
  </si>
  <si>
    <t>Project 81</t>
  </si>
  <si>
    <t>Project 82</t>
  </si>
  <si>
    <t>Project 83</t>
  </si>
  <si>
    <t>Project 84</t>
  </si>
  <si>
    <t>Project 85</t>
  </si>
  <si>
    <t>Project 86</t>
  </si>
  <si>
    <t>Project 87</t>
  </si>
  <si>
    <t>Project 88</t>
  </si>
  <si>
    <t>Project 89</t>
  </si>
  <si>
    <t>Project 90</t>
  </si>
  <si>
    <t>Project 91</t>
  </si>
  <si>
    <t>Project 92</t>
  </si>
  <si>
    <t>Project 93</t>
  </si>
  <si>
    <t>Project 94</t>
  </si>
  <si>
    <t>Project 95</t>
  </si>
  <si>
    <t>Project 96</t>
  </si>
  <si>
    <t>Project 97</t>
  </si>
  <si>
    <t>Project 98</t>
  </si>
  <si>
    <t>Project 99</t>
  </si>
  <si>
    <t>Project 100</t>
  </si>
  <si>
    <t>Project 101</t>
  </si>
  <si>
    <t>Project 102</t>
  </si>
  <si>
    <t>Project 103</t>
  </si>
  <si>
    <t>Project 104</t>
  </si>
  <si>
    <t>Project 105</t>
  </si>
  <si>
    <t>Project 106</t>
  </si>
  <si>
    <t>Project 107</t>
  </si>
  <si>
    <t>Project 108</t>
  </si>
  <si>
    <t>Project 109</t>
  </si>
  <si>
    <t>Project 110</t>
  </si>
  <si>
    <t>Project 111</t>
  </si>
  <si>
    <t>Project 112</t>
  </si>
  <si>
    <t>Project 113</t>
  </si>
  <si>
    <t>Project 114</t>
  </si>
  <si>
    <t>Project 115</t>
  </si>
  <si>
    <t>Project 116</t>
  </si>
  <si>
    <t>Project 117</t>
  </si>
  <si>
    <t>Project 118</t>
  </si>
  <si>
    <t>Project 119</t>
  </si>
  <si>
    <t>Project 120</t>
  </si>
  <si>
    <t>Project 121</t>
  </si>
  <si>
    <t>Project 122</t>
  </si>
  <si>
    <t>Project 123</t>
  </si>
  <si>
    <t>Project 124</t>
  </si>
  <si>
    <t>Project 125</t>
  </si>
  <si>
    <t>Project 126</t>
  </si>
  <si>
    <t>Project 127</t>
  </si>
  <si>
    <t>Project 128</t>
  </si>
  <si>
    <t>Project 129</t>
  </si>
  <si>
    <t>Project 130</t>
  </si>
  <si>
    <t>Project 131</t>
  </si>
  <si>
    <t>Project 132</t>
  </si>
  <si>
    <t>Project 133</t>
  </si>
  <si>
    <t>Project 134</t>
  </si>
  <si>
    <t>Project 135</t>
  </si>
  <si>
    <t>Project 136</t>
  </si>
  <si>
    <t>Project 137</t>
  </si>
  <si>
    <t>Project 138</t>
  </si>
  <si>
    <t>Project 139</t>
  </si>
  <si>
    <t>Project 140</t>
  </si>
  <si>
    <t>Project 141</t>
  </si>
  <si>
    <t>Project 142</t>
  </si>
  <si>
    <t>Project 143</t>
  </si>
  <si>
    <t>Project 144</t>
  </si>
  <si>
    <t>Project 145</t>
  </si>
  <si>
    <t>Project 146</t>
  </si>
  <si>
    <t>Project 147</t>
  </si>
  <si>
    <t>Project 148</t>
  </si>
  <si>
    <t>Project 149</t>
  </si>
  <si>
    <t>Project 150</t>
  </si>
  <si>
    <t>Project 151</t>
  </si>
  <si>
    <t>Project 152</t>
  </si>
  <si>
    <t>Project 153</t>
  </si>
  <si>
    <t>Project 154</t>
  </si>
  <si>
    <t>Project 155</t>
  </si>
  <si>
    <t>Project 156</t>
  </si>
  <si>
    <t>Project 157</t>
  </si>
  <si>
    <t>Project 158</t>
  </si>
  <si>
    <t>Project 159</t>
  </si>
  <si>
    <t>Project 160</t>
  </si>
  <si>
    <t>Project 161</t>
  </si>
  <si>
    <t>Project 162</t>
  </si>
  <si>
    <t>Project 163</t>
  </si>
  <si>
    <t>Project 164</t>
  </si>
  <si>
    <t>Project 165</t>
  </si>
  <si>
    <t>Project 166</t>
  </si>
  <si>
    <t>Project 167</t>
  </si>
  <si>
    <t>Project 168</t>
  </si>
  <si>
    <t>Project 169</t>
  </si>
  <si>
    <t>Project 170</t>
  </si>
  <si>
    <t>Project 171</t>
  </si>
  <si>
    <t>Project 172</t>
  </si>
  <si>
    <t>Project 173</t>
  </si>
  <si>
    <t>Project 174</t>
  </si>
  <si>
    <t>Project 175</t>
  </si>
  <si>
    <t>Project 176</t>
  </si>
  <si>
    <t>Project 177</t>
  </si>
  <si>
    <t>Project 178</t>
  </si>
  <si>
    <t>Project 179</t>
  </si>
  <si>
    <t>Project 180</t>
  </si>
  <si>
    <t>Project 181</t>
  </si>
  <si>
    <t>Project 182</t>
  </si>
  <si>
    <t>Project 183</t>
  </si>
  <si>
    <t>Project 184</t>
  </si>
  <si>
    <t>Project 185</t>
  </si>
  <si>
    <t>Project 186</t>
  </si>
  <si>
    <t>Project 187</t>
  </si>
  <si>
    <t>Project 188</t>
  </si>
  <si>
    <t>Project 189</t>
  </si>
  <si>
    <t>Project 190</t>
  </si>
  <si>
    <t>Project 191</t>
  </si>
  <si>
    <t>Project 192</t>
  </si>
  <si>
    <t>Project 193</t>
  </si>
  <si>
    <t>Sales</t>
  </si>
  <si>
    <t>Country</t>
  </si>
  <si>
    <t>Quarter</t>
  </si>
  <si>
    <t>Period</t>
  </si>
  <si>
    <t>UK</t>
  </si>
  <si>
    <t>Qtr 1</t>
  </si>
  <si>
    <t>USA</t>
  </si>
  <si>
    <t>Qtr 2</t>
  </si>
  <si>
    <t>Qtr 3</t>
  </si>
  <si>
    <t>Qtr 4</t>
  </si>
  <si>
    <t>ID</t>
  </si>
  <si>
    <t>Name</t>
  </si>
  <si>
    <t>Hoàng</t>
  </si>
  <si>
    <t>Linh</t>
  </si>
  <si>
    <t>My</t>
  </si>
  <si>
    <t>Mi</t>
  </si>
  <si>
    <t>Thành</t>
  </si>
  <si>
    <t>Dung</t>
  </si>
  <si>
    <t>Quân</t>
  </si>
  <si>
    <t>Vy</t>
  </si>
  <si>
    <t>Nhung</t>
  </si>
  <si>
    <t>Hải</t>
  </si>
  <si>
    <t>Vân</t>
  </si>
  <si>
    <t>Ánh</t>
  </si>
  <si>
    <t>Liên</t>
  </si>
  <si>
    <t>Trà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</si>
</sst>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Over/Under flag&quot;;&quot;&quot;;&quot;&quot;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3"/>
      <name val="Calibri Light"/>
      <family val="2"/>
      <scheme val="major"/>
    </font>
    <font>
      <sz val="11"/>
      <color theme="2" tint="-0.89992980742820516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24"/>
      <color theme="3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0"/>
      <name val="Calibri Light"/>
      <family val="2"/>
      <scheme val="major"/>
    </font>
    <font>
      <b/>
      <u val="double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theme="9"/>
      </patternFill>
    </fill>
  </fills>
  <borders count="15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3" tint="0.59996337778862885"/>
      </top>
      <bottom style="thin">
        <color theme="9"/>
      </bottom>
      <diagonal/>
    </border>
    <border>
      <left style="thick">
        <color theme="0"/>
      </left>
      <right/>
      <top style="thin">
        <color theme="3" tint="0.59996337778862885"/>
      </top>
      <bottom style="thin">
        <color theme="9"/>
      </bottom>
      <diagonal/>
    </border>
    <border>
      <left/>
      <right/>
      <top style="thin">
        <color theme="3" tint="0.59996337778862885"/>
      </top>
      <bottom/>
      <diagonal/>
    </border>
    <border>
      <left style="thick">
        <color theme="0"/>
      </left>
      <right/>
      <top style="thin">
        <color theme="3" tint="0.59996337778862885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16">
    <xf numFmtId="0" fontId="0" fillId="0" borderId="0"/>
    <xf numFmtId="0" fontId="2" fillId="0" borderId="0"/>
    <xf numFmtId="14" fontId="4" fillId="0" borderId="0" applyFill="0" applyBorder="0" applyProtection="0">
      <alignment horizontal="right" vertical="center" indent="2"/>
    </xf>
    <xf numFmtId="0" fontId="8" fillId="0" borderId="0" applyFill="0" applyBorder="0" applyProtection="0">
      <alignment horizontal="left" vertical="center" wrapText="1" indent="1"/>
    </xf>
    <xf numFmtId="3" fontId="8" fillId="0" borderId="0" applyFill="0" applyBorder="0" applyProtection="0">
      <alignment horizontal="left" vertical="center" indent="1"/>
    </xf>
    <xf numFmtId="3" fontId="8" fillId="2" borderId="3">
      <alignment horizontal="left" vertical="center" indent="1"/>
    </xf>
    <xf numFmtId="14" fontId="4" fillId="0" borderId="2">
      <alignment horizontal="left" vertical="center" indent="2"/>
    </xf>
    <xf numFmtId="164" fontId="2" fillId="0" borderId="4">
      <alignment horizontal="right" vertical="center"/>
    </xf>
    <xf numFmtId="3" fontId="8" fillId="2" borderId="0" applyBorder="0">
      <alignment horizontal="left" vertical="center" indent="1"/>
    </xf>
    <xf numFmtId="0" fontId="10" fillId="0" borderId="0">
      <alignment vertical="center"/>
    </xf>
    <xf numFmtId="0" fontId="3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 vertical="center" indent="1"/>
    </xf>
    <xf numFmtId="9" fontId="5" fillId="0" borderId="1" applyProtection="0">
      <alignment horizontal="center" vertical="center"/>
    </xf>
    <xf numFmtId="0" fontId="6" fillId="0" borderId="0" applyNumberFormat="0" applyBorder="0" applyProtection="0">
      <alignment horizontal="left" vertical="center" wrapText="1" indent="1"/>
    </xf>
    <xf numFmtId="0" fontId="6" fillId="0" borderId="2" applyNumberFormat="0" applyFill="0" applyProtection="0">
      <alignment horizontal="left" vertical="center" wrapText="1" indent="2"/>
    </xf>
    <xf numFmtId="164" fontId="7" fillId="0" borderId="0" applyFill="0" applyProtection="0">
      <alignment horizontal="left" vertical="center" indent="1"/>
    </xf>
  </cellStyleXfs>
  <cellXfs count="56">
    <xf numFmtId="0" fontId="0" fillId="0" borderId="0" xfId="0"/>
    <xf numFmtId="14" fontId="0" fillId="0" borderId="0" xfId="2" applyFont="1" applyAlignment="1" applyProtection="1">
      <alignment vertical="center"/>
    </xf>
    <xf numFmtId="0" fontId="10" fillId="0" borderId="0" xfId="9" applyProtection="1">
      <alignment vertical="center"/>
    </xf>
    <xf numFmtId="0" fontId="3" fillId="0" borderId="0" xfId="10" applyAlignment="1" applyProtection="1">
      <alignment vertical="center"/>
    </xf>
    <xf numFmtId="0" fontId="10" fillId="0" borderId="0" xfId="9">
      <alignment vertical="center"/>
    </xf>
    <xf numFmtId="0" fontId="9" fillId="0" borderId="0" xfId="11" applyAlignment="1" applyProtection="1">
      <alignment vertical="center"/>
    </xf>
    <xf numFmtId="0" fontId="11" fillId="0" borderId="0" xfId="9" applyFont="1" applyAlignment="1">
      <alignment horizontal="right" vertical="center"/>
    </xf>
    <xf numFmtId="0" fontId="1" fillId="0" borderId="0" xfId="0" applyFont="1"/>
    <xf numFmtId="0" fontId="0" fillId="0" borderId="0" xfId="0" quotePrefix="1" applyNumberFormat="1"/>
    <xf numFmtId="0" fontId="0" fillId="0" borderId="0" xfId="0" quotePrefix="1"/>
    <xf numFmtId="0" fontId="12" fillId="0" borderId="0" xfId="0" applyFont="1"/>
    <xf numFmtId="0" fontId="10" fillId="3" borderId="0" xfId="9" applyFill="1" applyProtection="1">
      <alignment vertical="center"/>
    </xf>
    <xf numFmtId="0" fontId="10" fillId="3" borderId="0" xfId="9" applyFill="1">
      <alignment vertical="center"/>
    </xf>
    <xf numFmtId="14" fontId="0" fillId="3" borderId="0" xfId="2" applyFont="1" applyFill="1" applyAlignment="1" applyProtection="1">
      <alignment vertical="center"/>
    </xf>
    <xf numFmtId="0" fontId="8" fillId="0" borderId="5" xfId="3" applyNumberFormat="1" applyFont="1" applyBorder="1" applyAlignment="1">
      <alignment horizontal="left" vertical="center" wrapText="1" indent="1"/>
    </xf>
    <xf numFmtId="0" fontId="8" fillId="0" borderId="0" xfId="3" applyNumberFormat="1" applyFont="1" applyBorder="1" applyAlignment="1">
      <alignment horizontal="left" vertical="center" wrapText="1" indent="1"/>
    </xf>
    <xf numFmtId="14" fontId="4" fillId="0" borderId="0" xfId="2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5" applyNumberFormat="1" applyFont="1" applyFill="1" applyBorder="1" applyAlignment="1">
      <alignment horizontal="left" vertical="center" indent="1"/>
    </xf>
    <xf numFmtId="14" fontId="4" fillId="0" borderId="2" xfId="6" applyNumberFormat="1" applyFont="1" applyBorder="1" applyAlignment="1">
      <alignment horizontal="left" vertical="center" indent="2"/>
    </xf>
    <xf numFmtId="3" fontId="8" fillId="2" borderId="0" xfId="8" applyNumberFormat="1" applyFont="1" applyBorder="1" applyAlignment="1">
      <alignment horizontal="left" vertical="center" indent="1"/>
    </xf>
    <xf numFmtId="0" fontId="8" fillId="0" borderId="7" xfId="3" applyNumberFormat="1" applyFont="1" applyBorder="1" applyAlignment="1">
      <alignment horizontal="left" vertical="center" wrapText="1" indent="1"/>
    </xf>
    <xf numFmtId="14" fontId="4" fillId="0" borderId="7" xfId="2" applyNumberFormat="1" applyFont="1" applyBorder="1" applyAlignment="1">
      <alignment horizontal="right" vertical="center" indent="2"/>
    </xf>
    <xf numFmtId="3" fontId="8" fillId="0" borderId="7" xfId="4" applyNumberFormat="1" applyFont="1" applyBorder="1" applyAlignment="1">
      <alignment horizontal="left" vertical="center" indent="1"/>
    </xf>
    <xf numFmtId="3" fontId="8" fillId="2" borderId="7" xfId="5" applyNumberFormat="1" applyFont="1" applyFill="1" applyBorder="1" applyAlignment="1">
      <alignment horizontal="left" vertical="center" indent="1"/>
    </xf>
    <xf numFmtId="14" fontId="4" fillId="0" borderId="8" xfId="6" applyNumberFormat="1" applyFont="1" applyBorder="1" applyAlignment="1">
      <alignment horizontal="left" vertical="center" indent="2"/>
    </xf>
    <xf numFmtId="3" fontId="8" fillId="2" borderId="7" xfId="8" applyNumberFormat="1" applyFont="1" applyBorder="1" applyAlignment="1">
      <alignment horizontal="left" vertical="center" indent="1"/>
    </xf>
    <xf numFmtId="14" fontId="4" fillId="0" borderId="5" xfId="2" applyNumberFormat="1" applyFont="1" applyBorder="1" applyAlignment="1">
      <alignment horizontal="right" vertical="center" indent="2"/>
    </xf>
    <xf numFmtId="3" fontId="8" fillId="0" borderId="5" xfId="4" applyNumberFormat="1" applyFont="1" applyBorder="1" applyAlignment="1">
      <alignment horizontal="left" vertical="center" indent="1"/>
    </xf>
    <xf numFmtId="3" fontId="8" fillId="2" borderId="5" xfId="5" applyNumberFormat="1" applyFont="1" applyFill="1" applyBorder="1" applyAlignment="1">
      <alignment horizontal="left" vertical="center" indent="1"/>
    </xf>
    <xf numFmtId="14" fontId="4" fillId="0" borderId="6" xfId="6" applyNumberFormat="1" applyFont="1" applyBorder="1" applyAlignment="1">
      <alignment horizontal="left" vertical="center" indent="2"/>
    </xf>
    <xf numFmtId="3" fontId="8" fillId="2" borderId="5" xfId="8" applyNumberFormat="1" applyFont="1" applyBorder="1" applyAlignment="1">
      <alignment horizontal="left" vertical="center" indent="1"/>
    </xf>
    <xf numFmtId="0" fontId="13" fillId="3" borderId="0" xfId="9" quotePrefix="1" applyFont="1" applyFill="1" applyProtection="1">
      <alignment vertical="center"/>
    </xf>
    <xf numFmtId="0" fontId="2" fillId="0" borderId="0" xfId="9" applyFont="1" applyProtection="1">
      <alignment vertical="center"/>
    </xf>
    <xf numFmtId="0" fontId="13" fillId="3" borderId="0" xfId="13" applyFont="1" applyFill="1" applyBorder="1" applyAlignment="1">
      <alignment horizontal="left" vertical="center" wrapText="1" indent="1"/>
    </xf>
    <xf numFmtId="14" fontId="13" fillId="3" borderId="0" xfId="13" applyNumberFormat="1" applyFont="1" applyFill="1" applyBorder="1" applyAlignment="1">
      <alignment horizontal="left" vertical="center" wrapText="1" indent="1"/>
    </xf>
    <xf numFmtId="3" fontId="13" fillId="3" borderId="0" xfId="13" applyNumberFormat="1" applyFont="1" applyFill="1" applyBorder="1" applyAlignment="1">
      <alignment horizontal="left" vertical="center" wrapText="1" indent="1"/>
    </xf>
    <xf numFmtId="0" fontId="13" fillId="3" borderId="0" xfId="13" applyNumberFormat="1" applyFont="1" applyFill="1" applyBorder="1" applyAlignment="1">
      <alignment horizontal="left" vertical="center" wrapText="1" indent="1"/>
    </xf>
    <xf numFmtId="14" fontId="13" fillId="3" borderId="2" xfId="14" applyNumberFormat="1" applyFont="1" applyFill="1" applyBorder="1" applyAlignment="1">
      <alignment horizontal="left" vertical="center" wrapText="1" indent="2"/>
    </xf>
    <xf numFmtId="0" fontId="13" fillId="4" borderId="9" xfId="0" applyFont="1" applyFill="1" applyBorder="1"/>
    <xf numFmtId="0" fontId="13" fillId="4" borderId="10" xfId="0" applyFont="1" applyFill="1" applyBorder="1"/>
    <xf numFmtId="0" fontId="13" fillId="4" borderId="1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NumberFormat="1" applyFont="1" applyBorder="1"/>
    <xf numFmtId="0" fontId="14" fillId="3" borderId="0" xfId="1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/>
    <xf numFmtId="0" fontId="0" fillId="0" borderId="0" xfId="0" applyFont="1" applyBorder="1"/>
    <xf numFmtId="165" fontId="0" fillId="0" borderId="0" xfId="0" applyNumberFormat="1" applyBorder="1"/>
    <xf numFmtId="0" fontId="0" fillId="0" borderId="0" xfId="0" applyBorder="1" applyAlignment="1">
      <alignment horizontal="left" indent="2"/>
    </xf>
  </cellXfs>
  <cellStyles count="16">
    <cellStyle name="Actual Start" xfId="6"/>
    <cellStyle name="Date" xfId="2"/>
    <cellStyle name="Estimated duration" xfId="5"/>
    <cellStyle name="Flag" xfId="7"/>
    <cellStyle name="Grey Column" xfId="8"/>
    <cellStyle name="Heading 1 2" xfId="11"/>
    <cellStyle name="Heading 2 2" xfId="13"/>
    <cellStyle name="Heading 3 2" xfId="15"/>
    <cellStyle name="Heading 4 2" xfId="14"/>
    <cellStyle name="Input 2" xfId="12"/>
    <cellStyle name="Normal" xfId="0" builtinId="0"/>
    <cellStyle name="Normal 2" xfId="9"/>
    <cellStyle name="Numbers" xfId="4"/>
    <cellStyle name="Text" xfId="3"/>
    <cellStyle name="Title 2" xfId="10"/>
    <cellStyle name="z A Column text" xfId="1"/>
  </cellStyles>
  <dxfs count="3"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Light16">
    <tableStyle name="Custom Table Style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</xdr:colOff>
      <xdr:row>1</xdr:row>
      <xdr:rowOff>6351</xdr:rowOff>
    </xdr:from>
    <xdr:to>
      <xdr:col>1</xdr:col>
      <xdr:colOff>914866</xdr:colOff>
      <xdr:row>2</xdr:row>
      <xdr:rowOff>26671</xdr:rowOff>
    </xdr:to>
    <xdr:sp macro="" textlink="">
      <xdr:nvSpPr>
        <xdr:cNvPr id="2" name="Setup Button" descr="Setup navigation button. Click to view the Setup worksheet." title="Navigation Button - Setup">
          <a:extLst>
            <a:ext uri="{FF2B5EF4-FFF2-40B4-BE49-F238E27FC236}">
              <a16:creationId xmlns:a16="http://schemas.microsoft.com/office/drawing/2014/main" id="{A0BDE124-B351-4353-99E7-18E48AF57F1D}"/>
            </a:ext>
          </a:extLst>
        </xdr:cNvPr>
        <xdr:cNvSpPr txBox="1">
          <a:spLocks noChangeAspect="1"/>
        </xdr:cNvSpPr>
      </xdr:nvSpPr>
      <xdr:spPr>
        <a:xfrm>
          <a:off x="200491" y="830264"/>
          <a:ext cx="914400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r>
            <a:rPr lang="en-US" sz="1100" b="1"/>
            <a:t>SETUP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M197"/>
  <sheetViews>
    <sheetView showGridLines="0" tabSelected="1" zoomScale="85" zoomScaleNormal="85" workbookViewId="0">
      <pane ySplit="4" topLeftCell="A5" activePane="bottomLeft" state="frozen"/>
      <selection pane="bottomLeft" activeCell="A5" sqref="A5"/>
    </sheetView>
  </sheetViews>
  <sheetFormatPr defaultColWidth="9.6640625" defaultRowHeight="30" customHeight="1" x14ac:dyDescent="0.3"/>
  <cols>
    <col min="1" max="1" width="2.77734375" style="2" customWidth="1"/>
    <col min="2" max="4" width="24.109375" style="2" customWidth="1"/>
    <col min="5" max="6" width="16.6640625" style="1" customWidth="1"/>
    <col min="7" max="8" width="13.44140625" style="2" customWidth="1"/>
    <col min="9" max="10" width="16.6640625" style="1" customWidth="1"/>
    <col min="11" max="12" width="13.44140625" style="2" customWidth="1"/>
    <col min="13" max="13" width="14" style="2" bestFit="1" customWidth="1"/>
    <col min="14" max="14" width="2.77734375" style="2" customWidth="1"/>
    <col min="15" max="16384" width="9.6640625" style="2"/>
  </cols>
  <sheetData>
    <row r="1" spans="1:13" ht="65.099999999999994" customHeight="1" x14ac:dyDescent="0.3">
      <c r="A1" s="11"/>
      <c r="B1" s="45" t="s">
        <v>0</v>
      </c>
      <c r="C1" s="12"/>
      <c r="D1" s="11"/>
      <c r="E1" s="13"/>
      <c r="F1" s="13"/>
      <c r="G1" s="11"/>
      <c r="H1" s="32" t="s">
        <v>392</v>
      </c>
      <c r="I1" s="13"/>
      <c r="J1" s="13"/>
      <c r="K1" s="11"/>
      <c r="L1" s="11"/>
      <c r="M1" s="11"/>
    </row>
    <row r="2" spans="1:13" ht="20.25" customHeight="1" x14ac:dyDescent="0.3">
      <c r="A2" s="5"/>
      <c r="B2" s="3"/>
      <c r="C2" s="6"/>
      <c r="D2"/>
    </row>
    <row r="3" spans="1:13" ht="20.25" customHeight="1" x14ac:dyDescent="0.3">
      <c r="G3" s="4"/>
      <c r="H3" s="4"/>
    </row>
    <row r="4" spans="1:13" s="33" customFormat="1" ht="55.05" customHeight="1" x14ac:dyDescent="0.3">
      <c r="B4" s="34" t="s">
        <v>1</v>
      </c>
      <c r="C4" s="34" t="s">
        <v>2</v>
      </c>
      <c r="D4" s="34" t="s">
        <v>3</v>
      </c>
      <c r="E4" s="35" t="s">
        <v>4</v>
      </c>
      <c r="F4" s="35" t="s">
        <v>5</v>
      </c>
      <c r="G4" s="36" t="s">
        <v>6</v>
      </c>
      <c r="H4" s="37" t="s">
        <v>7</v>
      </c>
      <c r="I4" s="38" t="s">
        <v>8</v>
      </c>
      <c r="J4" s="35" t="s">
        <v>9</v>
      </c>
      <c r="K4" s="36" t="s">
        <v>10</v>
      </c>
      <c r="L4" s="36" t="s">
        <v>11</v>
      </c>
      <c r="M4" s="34" t="s">
        <v>30</v>
      </c>
    </row>
    <row r="5" spans="1:13" ht="30" customHeight="1" x14ac:dyDescent="0.3">
      <c r="B5" s="15" t="s">
        <v>12</v>
      </c>
      <c r="C5" s="15" t="s">
        <v>13</v>
      </c>
      <c r="D5" s="15" t="s">
        <v>14</v>
      </c>
      <c r="E5" s="16">
        <f ca="1">TODAY()-65</f>
        <v>43609</v>
      </c>
      <c r="F5" s="16">
        <f ca="1">TODAY()-5</f>
        <v>43669</v>
      </c>
      <c r="G5" s="17">
        <v>210</v>
      </c>
      <c r="H5" s="18">
        <f ca="1">IF(COUNTA(Tracker!$E5,Tracker!$F5)&lt;&gt;2,"",DAYS360(Tracker!$E5,Tracker!$F5,FALSE))</f>
        <v>59</v>
      </c>
      <c r="I5" s="19">
        <f ca="1">TODAY()-65</f>
        <v>43609</v>
      </c>
      <c r="J5" s="16">
        <f ca="1">TODAY()</f>
        <v>43674</v>
      </c>
      <c r="K5" s="17">
        <v>300</v>
      </c>
      <c r="L5" s="20">
        <f ca="1">IF(COUNTA(Tracker!$I5,Tracker!$J5)&lt;&gt;2,"",DAYS360(Tracker!$I5,Tracker!$J5,FALSE))</f>
        <v>64</v>
      </c>
      <c r="M5" s="15">
        <v>6</v>
      </c>
    </row>
    <row r="6" spans="1:13" ht="30" customHeight="1" x14ac:dyDescent="0.3">
      <c r="B6" s="21" t="s">
        <v>15</v>
      </c>
      <c r="C6" s="21" t="s">
        <v>16</v>
      </c>
      <c r="D6" s="21" t="s">
        <v>17</v>
      </c>
      <c r="E6" s="22">
        <f ca="1">TODAY()-41</f>
        <v>43633</v>
      </c>
      <c r="F6" s="22">
        <f ca="1">TODAY()-10</f>
        <v>43664</v>
      </c>
      <c r="G6" s="23">
        <v>400</v>
      </c>
      <c r="H6" s="24">
        <f ca="1">IF(COUNTA(Tracker!$E6,Tracker!$F6)&lt;&gt;2,"",DAYS360(Tracker!$E6,Tracker!$F6,FALSE))</f>
        <v>31</v>
      </c>
      <c r="I6" s="25">
        <f ca="1">TODAY()-41</f>
        <v>43633</v>
      </c>
      <c r="J6" s="22">
        <f ca="1">TODAY()-7</f>
        <v>43667</v>
      </c>
      <c r="K6" s="23">
        <v>390</v>
      </c>
      <c r="L6" s="26">
        <f ca="1">IF(COUNTA(Tracker!$I6,Tracker!$J6)&lt;&gt;2,"",DAYS360(Tracker!$I6,Tracker!$J6,FALSE))</f>
        <v>34</v>
      </c>
      <c r="M6" s="21">
        <v>5</v>
      </c>
    </row>
    <row r="7" spans="1:13" ht="30" customHeight="1" x14ac:dyDescent="0.3">
      <c r="B7" s="21" t="s">
        <v>18</v>
      </c>
      <c r="C7" s="21" t="s">
        <v>13</v>
      </c>
      <c r="D7" s="21" t="s">
        <v>19</v>
      </c>
      <c r="E7" s="22">
        <f ca="1">TODAY()-100</f>
        <v>43574</v>
      </c>
      <c r="F7" s="22">
        <f ca="1">TODAY()-40</f>
        <v>43634</v>
      </c>
      <c r="G7" s="23">
        <v>500</v>
      </c>
      <c r="H7" s="24">
        <f ca="1">IF(COUNTA(Tracker!$E7,Tracker!$F7)&lt;&gt;2,"",DAYS360(Tracker!$E7,Tracker!$F7,FALSE))</f>
        <v>59</v>
      </c>
      <c r="I7" s="25">
        <f ca="1">TODAY()-100</f>
        <v>43574</v>
      </c>
      <c r="J7" s="22">
        <f ca="1">TODAY()-27</f>
        <v>43647</v>
      </c>
      <c r="K7" s="23">
        <v>500</v>
      </c>
      <c r="L7" s="26">
        <f ca="1">IF(COUNTA(Tracker!$I7,Tracker!$J7)&lt;&gt;2,"",DAYS360(Tracker!$I7,Tracker!$J7,FALSE))</f>
        <v>72</v>
      </c>
      <c r="M7" s="21">
        <v>5</v>
      </c>
    </row>
    <row r="8" spans="1:13" ht="30" customHeight="1" x14ac:dyDescent="0.3">
      <c r="B8" s="21" t="s">
        <v>20</v>
      </c>
      <c r="C8" s="21" t="s">
        <v>16</v>
      </c>
      <c r="D8" s="21" t="s">
        <v>21</v>
      </c>
      <c r="E8" s="22">
        <f ca="1">TODAY()-90</f>
        <v>43584</v>
      </c>
      <c r="F8" s="22">
        <f ca="1">TODAY()-80</f>
        <v>43594</v>
      </c>
      <c r="G8" s="23">
        <v>250</v>
      </c>
      <c r="H8" s="24">
        <f ca="1">IF(COUNTA(Tracker!$E8,Tracker!$F8)&lt;&gt;2,"",DAYS360(Tracker!$E8,Tracker!$F8,FALSE))</f>
        <v>10</v>
      </c>
      <c r="I8" s="25">
        <f ca="1">TODAY()-90</f>
        <v>43584</v>
      </c>
      <c r="J8" s="22">
        <f ca="1">TODAY()-71</f>
        <v>43603</v>
      </c>
      <c r="K8" s="23">
        <v>276</v>
      </c>
      <c r="L8" s="26">
        <f ca="1">IF(COUNTA(Tracker!$I8,Tracker!$J8)&lt;&gt;2,"",DAYS360(Tracker!$I8,Tracker!$J8,FALSE))</f>
        <v>19</v>
      </c>
      <c r="M8" s="21">
        <v>6</v>
      </c>
    </row>
    <row r="9" spans="1:13" ht="30" customHeight="1" x14ac:dyDescent="0.3">
      <c r="B9" s="21" t="s">
        <v>22</v>
      </c>
      <c r="C9" s="21" t="s">
        <v>23</v>
      </c>
      <c r="D9" s="21" t="s">
        <v>19</v>
      </c>
      <c r="E9" s="22">
        <f ca="1">TODAY()-90</f>
        <v>43584</v>
      </c>
      <c r="F9" s="22">
        <f ca="1">TODAY()-50</f>
        <v>43624</v>
      </c>
      <c r="G9" s="23">
        <v>300</v>
      </c>
      <c r="H9" s="24">
        <f ca="1">IF(COUNTA(Tracker!$E9,Tracker!$F9)&lt;&gt;2,"",DAYS360(Tracker!$E9,Tracker!$F9,FALSE))</f>
        <v>39</v>
      </c>
      <c r="I9" s="25">
        <f ca="1">TODAY()-90</f>
        <v>43584</v>
      </c>
      <c r="J9" s="22">
        <f ca="1">TODAY()-44</f>
        <v>43630</v>
      </c>
      <c r="K9" s="23">
        <v>310</v>
      </c>
      <c r="L9" s="26">
        <f ca="1">IF(COUNTA(Tracker!$I9,Tracker!$J9)&lt;&gt;2,"",DAYS360(Tracker!$I9,Tracker!$J9,FALSE))</f>
        <v>45</v>
      </c>
      <c r="M9" s="21">
        <v>6</v>
      </c>
    </row>
    <row r="10" spans="1:13" ht="30" customHeight="1" x14ac:dyDescent="0.3">
      <c r="B10" s="21" t="s">
        <v>24</v>
      </c>
      <c r="C10" s="21" t="s">
        <v>25</v>
      </c>
      <c r="D10" s="21" t="s">
        <v>17</v>
      </c>
      <c r="E10" s="22">
        <f ca="1">TODAY()-60</f>
        <v>43614</v>
      </c>
      <c r="F10" s="22">
        <f ca="1">TODAY()-50</f>
        <v>43624</v>
      </c>
      <c r="G10" s="23">
        <v>500</v>
      </c>
      <c r="H10" s="24">
        <f ca="1">IF(COUNTA(Tracker!$E10,Tracker!$F10)&lt;&gt;2,"",DAYS360(Tracker!$E10,Tracker!$F10,FALSE))</f>
        <v>9</v>
      </c>
      <c r="I10" s="25">
        <f ca="1">TODAY()-60</f>
        <v>43614</v>
      </c>
      <c r="J10" s="22">
        <f ca="1">TODAY()-45</f>
        <v>43629</v>
      </c>
      <c r="K10" s="23">
        <v>510</v>
      </c>
      <c r="L10" s="26">
        <f ca="1">IF(COUNTA(Tracker!$I10,Tracker!$J10)&lt;&gt;2,"",DAYS360(Tracker!$I10,Tracker!$J10,FALSE))</f>
        <v>14</v>
      </c>
      <c r="M10" s="21">
        <v>7</v>
      </c>
    </row>
    <row r="11" spans="1:13" ht="30" customHeight="1" x14ac:dyDescent="0.3">
      <c r="B11" s="21" t="s">
        <v>26</v>
      </c>
      <c r="C11" s="21" t="s">
        <v>27</v>
      </c>
      <c r="D11" s="21" t="s">
        <v>14</v>
      </c>
      <c r="E11" s="22">
        <f ca="1">TODAY()-44</f>
        <v>43630</v>
      </c>
      <c r="F11" s="22">
        <f ca="1">TODAY()-20</f>
        <v>43654</v>
      </c>
      <c r="G11" s="23">
        <v>750</v>
      </c>
      <c r="H11" s="24">
        <f ca="1">IF(COUNTA(Tracker!$E11,Tracker!$F11)&lt;&gt;2,"",DAYS360(Tracker!$E11,Tracker!$F11,FALSE))</f>
        <v>24</v>
      </c>
      <c r="I11" s="25">
        <f ca="1">TODAY()-44</f>
        <v>43630</v>
      </c>
      <c r="J11" s="22">
        <f ca="1">TODAY()-15</f>
        <v>43659</v>
      </c>
      <c r="K11" s="23">
        <v>790</v>
      </c>
      <c r="L11" s="26">
        <f ca="1">IF(COUNTA(Tracker!$I11,Tracker!$J11)&lt;&gt;2,"",DAYS360(Tracker!$I11,Tracker!$J11,FALSE))</f>
        <v>29</v>
      </c>
      <c r="M11" s="21">
        <v>5</v>
      </c>
    </row>
    <row r="12" spans="1:13" ht="30" customHeight="1" x14ac:dyDescent="0.3">
      <c r="B12" s="21" t="s">
        <v>28</v>
      </c>
      <c r="C12" s="21" t="s">
        <v>16</v>
      </c>
      <c r="D12" s="21" t="s">
        <v>14</v>
      </c>
      <c r="E12" s="22">
        <f ca="1">TODAY()-39</f>
        <v>43635</v>
      </c>
      <c r="F12" s="22">
        <f ca="1">TODAY()</f>
        <v>43674</v>
      </c>
      <c r="G12" s="23">
        <v>450</v>
      </c>
      <c r="H12" s="24">
        <f ca="1">IF(COUNTA(Tracker!$E12,Tracker!$F12)&lt;&gt;2,"",DAYS360(Tracker!$E12,Tracker!$F12,FALSE))</f>
        <v>39</v>
      </c>
      <c r="I12" s="25">
        <f ca="1">TODAY()-45</f>
        <v>43629</v>
      </c>
      <c r="J12" s="22">
        <f ca="1">TODAY()-5</f>
        <v>43669</v>
      </c>
      <c r="K12" s="23">
        <v>430</v>
      </c>
      <c r="L12" s="26">
        <f ca="1">IF(COUNTA(Tracker!$I12,Tracker!$J12)&lt;&gt;2,"",DAYS360(Tracker!$I12,Tracker!$J12,FALSE))</f>
        <v>40</v>
      </c>
      <c r="M12" s="21">
        <v>8</v>
      </c>
    </row>
    <row r="13" spans="1:13" ht="30" customHeight="1" x14ac:dyDescent="0.3">
      <c r="B13" s="14" t="s">
        <v>29</v>
      </c>
      <c r="C13" s="14" t="s">
        <v>25</v>
      </c>
      <c r="D13" s="14" t="s">
        <v>14</v>
      </c>
      <c r="E13" s="27">
        <v>42405</v>
      </c>
      <c r="F13" s="27">
        <v>42530</v>
      </c>
      <c r="G13" s="28">
        <v>250</v>
      </c>
      <c r="H13" s="29">
        <f>IF(COUNTA(Tracker!$E13,Tracker!$F13)&lt;&gt;2,"",DAYS360(Tracker!$E13,Tracker!$F13,FALSE))</f>
        <v>124</v>
      </c>
      <c r="I13" s="30">
        <v>42434</v>
      </c>
      <c r="J13" s="27">
        <v>42495</v>
      </c>
      <c r="K13" s="28">
        <v>200</v>
      </c>
      <c r="L13" s="31">
        <f>IF(COUNTA(Tracker!$I13,Tracker!$J13)&lt;&gt;2,"",DAYS360(Tracker!$I13,Tracker!$J13,FALSE))</f>
        <v>60</v>
      </c>
      <c r="M13" s="14">
        <v>10</v>
      </c>
    </row>
    <row r="14" spans="1:13" ht="30" customHeight="1" x14ac:dyDescent="0.3">
      <c r="B14" s="15" t="s">
        <v>395</v>
      </c>
      <c r="C14" s="15" t="s">
        <v>13</v>
      </c>
      <c r="D14" s="15" t="s">
        <v>14</v>
      </c>
      <c r="E14" s="16">
        <f t="shared" ref="E14:E45" ca="1" si="0">TODAY()-65</f>
        <v>43609</v>
      </c>
      <c r="F14" s="16">
        <f t="shared" ref="F14:F45" ca="1" si="1">TODAY()-5</f>
        <v>43669</v>
      </c>
      <c r="G14" s="17">
        <v>489.444444444444</v>
      </c>
      <c r="H14" s="18">
        <f ca="1">IF(COUNTA(Tracker!$E14,Tracker!$F14)&lt;&gt;2,"",DAYS360(Tracker!$E14,Tracker!$F14,FALSE))</f>
        <v>59</v>
      </c>
      <c r="I14" s="19">
        <f t="shared" ref="I14:I45" ca="1" si="2">TODAY()-65</f>
        <v>43609</v>
      </c>
      <c r="J14" s="16">
        <f t="shared" ref="J14:J45" ca="1" si="3">TODAY()</f>
        <v>43674</v>
      </c>
      <c r="K14" s="17">
        <v>456.277777777778</v>
      </c>
      <c r="L14" s="20">
        <f ca="1">IF(COUNTA(Tracker!$I14,Tracker!$J14)&lt;&gt;2,"",DAYS360(Tracker!$I14,Tracker!$J14,FALSE))</f>
        <v>64</v>
      </c>
      <c r="M14" s="15">
        <v>7</v>
      </c>
    </row>
    <row r="15" spans="1:13" ht="30" customHeight="1" x14ac:dyDescent="0.3">
      <c r="B15" s="21" t="s">
        <v>396</v>
      </c>
      <c r="C15" s="21" t="s">
        <v>16</v>
      </c>
      <c r="D15" s="21" t="s">
        <v>17</v>
      </c>
      <c r="E15" s="22">
        <f t="shared" ref="E15:E46" ca="1" si="4">TODAY()-41</f>
        <v>43633</v>
      </c>
      <c r="F15" s="22">
        <f t="shared" ref="F15:F46" ca="1" si="5">TODAY()-10</f>
        <v>43664</v>
      </c>
      <c r="G15" s="23">
        <v>507.11111111111097</v>
      </c>
      <c r="H15" s="24">
        <f ca="1">IF(COUNTA(Tracker!$E15,Tracker!$F15)&lt;&gt;2,"",DAYS360(Tracker!$E15,Tracker!$F15,FALSE))</f>
        <v>31</v>
      </c>
      <c r="I15" s="25">
        <f t="shared" ref="I15:I46" ca="1" si="6">TODAY()-41</f>
        <v>43633</v>
      </c>
      <c r="J15" s="22">
        <f t="shared" ref="J15:J46" ca="1" si="7">TODAY()-7</f>
        <v>43667</v>
      </c>
      <c r="K15" s="23">
        <v>465.17777777777798</v>
      </c>
      <c r="L15" s="26">
        <f ca="1">IF(COUNTA(Tracker!$I15,Tracker!$J15)&lt;&gt;2,"",DAYS360(Tracker!$I15,Tracker!$J15,FALSE))</f>
        <v>34</v>
      </c>
      <c r="M15" s="21">
        <v>5</v>
      </c>
    </row>
    <row r="16" spans="1:13" ht="30" customHeight="1" x14ac:dyDescent="0.3">
      <c r="B16" s="21" t="s">
        <v>397</v>
      </c>
      <c r="C16" s="21" t="s">
        <v>13</v>
      </c>
      <c r="D16" s="21" t="s">
        <v>19</v>
      </c>
      <c r="E16" s="22">
        <f t="shared" ref="E16:E47" ca="1" si="8">TODAY()-100</f>
        <v>43574</v>
      </c>
      <c r="F16" s="22">
        <f t="shared" ref="F16:F47" ca="1" si="9">TODAY()-40</f>
        <v>43634</v>
      </c>
      <c r="G16" s="23">
        <v>524.77777777777703</v>
      </c>
      <c r="H16" s="24">
        <f ca="1">IF(COUNTA(Tracker!$E16,Tracker!$F16)&lt;&gt;2,"",DAYS360(Tracker!$E16,Tracker!$F16,FALSE))</f>
        <v>59</v>
      </c>
      <c r="I16" s="25">
        <f t="shared" ref="I16:I47" ca="1" si="10">TODAY()-100</f>
        <v>43574</v>
      </c>
      <c r="J16" s="22">
        <f t="shared" ref="J16:J47" ca="1" si="11">TODAY()-27</f>
        <v>43647</v>
      </c>
      <c r="K16" s="23">
        <v>474.07777777777801</v>
      </c>
      <c r="L16" s="26">
        <f ca="1">IF(COUNTA(Tracker!$I16,Tracker!$J16)&lt;&gt;2,"",DAYS360(Tracker!$I16,Tracker!$J16,FALSE))</f>
        <v>72</v>
      </c>
      <c r="M16" s="21">
        <v>6</v>
      </c>
    </row>
    <row r="17" spans="2:13" ht="30" customHeight="1" x14ac:dyDescent="0.3">
      <c r="B17" s="21" t="s">
        <v>398</v>
      </c>
      <c r="C17" s="21" t="s">
        <v>16</v>
      </c>
      <c r="D17" s="21" t="s">
        <v>21</v>
      </c>
      <c r="E17" s="22">
        <f t="shared" ref="E17:E48" ca="1" si="12">TODAY()-90</f>
        <v>43584</v>
      </c>
      <c r="F17" s="22">
        <f t="shared" ref="F17:F48" ca="1" si="13">TODAY()-80</f>
        <v>43594</v>
      </c>
      <c r="G17" s="23">
        <v>542.444444444444</v>
      </c>
      <c r="H17" s="24">
        <f ca="1">IF(COUNTA(Tracker!$E17,Tracker!$F17)&lt;&gt;2,"",DAYS360(Tracker!$E17,Tracker!$F17,FALSE))</f>
        <v>10</v>
      </c>
      <c r="I17" s="25">
        <f t="shared" ref="I17:I48" ca="1" si="14">TODAY()-90</f>
        <v>43584</v>
      </c>
      <c r="J17" s="22">
        <f t="shared" ref="J17:J48" ca="1" si="15">TODAY()-71</f>
        <v>43603</v>
      </c>
      <c r="K17" s="23">
        <v>482.97777777777799</v>
      </c>
      <c r="L17" s="26">
        <f ca="1">IF(COUNTA(Tracker!$I17,Tracker!$J17)&lt;&gt;2,"",DAYS360(Tracker!$I17,Tracker!$J17,FALSE))</f>
        <v>19</v>
      </c>
      <c r="M17" s="21">
        <v>6</v>
      </c>
    </row>
    <row r="18" spans="2:13" ht="30" customHeight="1" x14ac:dyDescent="0.3">
      <c r="B18" s="21" t="s">
        <v>399</v>
      </c>
      <c r="C18" s="21" t="s">
        <v>23</v>
      </c>
      <c r="D18" s="21" t="s">
        <v>19</v>
      </c>
      <c r="E18" s="22">
        <f t="shared" ca="1" si="12"/>
        <v>43584</v>
      </c>
      <c r="F18" s="22">
        <f t="shared" ref="F18:F49" ca="1" si="16">TODAY()-50</f>
        <v>43624</v>
      </c>
      <c r="G18" s="23">
        <v>560.11111111111097</v>
      </c>
      <c r="H18" s="24">
        <f ca="1">IF(COUNTA(Tracker!$E18,Tracker!$F18)&lt;&gt;2,"",DAYS360(Tracker!$E18,Tracker!$F18,FALSE))</f>
        <v>39</v>
      </c>
      <c r="I18" s="25">
        <f t="shared" ca="1" si="14"/>
        <v>43584</v>
      </c>
      <c r="J18" s="22">
        <f t="shared" ref="J18:J49" ca="1" si="17">TODAY()-44</f>
        <v>43630</v>
      </c>
      <c r="K18" s="23">
        <v>491.87777777777802</v>
      </c>
      <c r="L18" s="26">
        <f ca="1">IF(COUNTA(Tracker!$I18,Tracker!$J18)&lt;&gt;2,"",DAYS360(Tracker!$I18,Tracker!$J18,FALSE))</f>
        <v>45</v>
      </c>
      <c r="M18" s="21">
        <v>10</v>
      </c>
    </row>
    <row r="19" spans="2:13" ht="30" customHeight="1" x14ac:dyDescent="0.3">
      <c r="B19" s="21" t="s">
        <v>400</v>
      </c>
      <c r="C19" s="21" t="s">
        <v>25</v>
      </c>
      <c r="D19" s="21" t="s">
        <v>17</v>
      </c>
      <c r="E19" s="22">
        <f t="shared" ref="E19:E50" ca="1" si="18">TODAY()-60</f>
        <v>43614</v>
      </c>
      <c r="F19" s="22">
        <f t="shared" ca="1" si="16"/>
        <v>43624</v>
      </c>
      <c r="G19" s="23">
        <v>577.77777777777703</v>
      </c>
      <c r="H19" s="24">
        <f ca="1">IF(COUNTA(Tracker!$E19,Tracker!$F19)&lt;&gt;2,"",DAYS360(Tracker!$E19,Tracker!$F19,FALSE))</f>
        <v>9</v>
      </c>
      <c r="I19" s="25">
        <f t="shared" ref="I19:I50" ca="1" si="19">TODAY()-60</f>
        <v>43614</v>
      </c>
      <c r="J19" s="22">
        <f t="shared" ref="J19:J50" ca="1" si="20">TODAY()-45</f>
        <v>43629</v>
      </c>
      <c r="K19" s="23">
        <v>500.777777777778</v>
      </c>
      <c r="L19" s="26">
        <f ca="1">IF(COUNTA(Tracker!$I19,Tracker!$J19)&lt;&gt;2,"",DAYS360(Tracker!$I19,Tracker!$J19,FALSE))</f>
        <v>14</v>
      </c>
      <c r="M19" s="21">
        <v>6</v>
      </c>
    </row>
    <row r="20" spans="2:13" ht="30" customHeight="1" x14ac:dyDescent="0.3">
      <c r="B20" s="21" t="s">
        <v>401</v>
      </c>
      <c r="C20" s="21" t="s">
        <v>27</v>
      </c>
      <c r="D20" s="21" t="s">
        <v>14</v>
      </c>
      <c r="E20" s="22">
        <f t="shared" ref="E20:E51" ca="1" si="21">TODAY()-44</f>
        <v>43630</v>
      </c>
      <c r="F20" s="22">
        <f t="shared" ref="F20:F51" ca="1" si="22">TODAY()-20</f>
        <v>43654</v>
      </c>
      <c r="G20" s="23">
        <v>595.444444444444</v>
      </c>
      <c r="H20" s="24">
        <f ca="1">IF(COUNTA(Tracker!$E20,Tracker!$F20)&lt;&gt;2,"",DAYS360(Tracker!$E20,Tracker!$F20,FALSE))</f>
        <v>24</v>
      </c>
      <c r="I20" s="25">
        <f t="shared" ref="I20:I51" ca="1" si="23">TODAY()-44</f>
        <v>43630</v>
      </c>
      <c r="J20" s="22">
        <f t="shared" ref="J20:J51" ca="1" si="24">TODAY()-15</f>
        <v>43659</v>
      </c>
      <c r="K20" s="23">
        <v>509.67777777777798</v>
      </c>
      <c r="L20" s="26">
        <f ca="1">IF(COUNTA(Tracker!$I20,Tracker!$J20)&lt;&gt;2,"",DAYS360(Tracker!$I20,Tracker!$J20,FALSE))</f>
        <v>29</v>
      </c>
      <c r="M20" s="21">
        <v>6</v>
      </c>
    </row>
    <row r="21" spans="2:13" ht="30" customHeight="1" x14ac:dyDescent="0.3">
      <c r="B21" s="21" t="s">
        <v>402</v>
      </c>
      <c r="C21" s="21" t="s">
        <v>16</v>
      </c>
      <c r="D21" s="21" t="s">
        <v>14</v>
      </c>
      <c r="E21" s="22">
        <f t="shared" ref="E21:E52" ca="1" si="25">TODAY()-39</f>
        <v>43635</v>
      </c>
      <c r="F21" s="22">
        <f t="shared" ref="F21:F52" ca="1" si="26">TODAY()</f>
        <v>43674</v>
      </c>
      <c r="G21" s="23">
        <v>613.111111111112</v>
      </c>
      <c r="H21" s="24">
        <f ca="1">IF(COUNTA(Tracker!$E21,Tracker!$F21)&lt;&gt;2,"",DAYS360(Tracker!$E21,Tracker!$F21,FALSE))</f>
        <v>39</v>
      </c>
      <c r="I21" s="25">
        <f t="shared" ref="I21:I52" ca="1" si="27">TODAY()-45</f>
        <v>43629</v>
      </c>
      <c r="J21" s="22">
        <f t="shared" ref="J21:J52" ca="1" si="28">TODAY()-5</f>
        <v>43669</v>
      </c>
      <c r="K21" s="23">
        <v>518.57777777777801</v>
      </c>
      <c r="L21" s="26">
        <f ca="1">IF(COUNTA(Tracker!$I21,Tracker!$J21)&lt;&gt;2,"",DAYS360(Tracker!$I21,Tracker!$J21,FALSE))</f>
        <v>40</v>
      </c>
      <c r="M21" s="21">
        <v>6</v>
      </c>
    </row>
    <row r="22" spans="2:13" ht="30" customHeight="1" x14ac:dyDescent="0.3">
      <c r="B22" s="14" t="s">
        <v>403</v>
      </c>
      <c r="C22" s="14" t="s">
        <v>25</v>
      </c>
      <c r="D22" s="14" t="s">
        <v>14</v>
      </c>
      <c r="E22" s="27">
        <v>42405</v>
      </c>
      <c r="F22" s="27">
        <v>42530</v>
      </c>
      <c r="G22" s="28">
        <v>630.77777777777703</v>
      </c>
      <c r="H22" s="29">
        <f>IF(COUNTA(Tracker!$E22,Tracker!$F22)&lt;&gt;2,"",DAYS360(Tracker!$E22,Tracker!$F22,FALSE))</f>
        <v>124</v>
      </c>
      <c r="I22" s="30">
        <v>42434</v>
      </c>
      <c r="J22" s="27">
        <v>42495</v>
      </c>
      <c r="K22" s="28">
        <v>527.47777777777799</v>
      </c>
      <c r="L22" s="31">
        <f>IF(COUNTA(Tracker!$I22,Tracker!$J22)&lt;&gt;2,"",DAYS360(Tracker!$I22,Tracker!$J22,FALSE))</f>
        <v>60</v>
      </c>
      <c r="M22" s="14">
        <v>9</v>
      </c>
    </row>
    <row r="23" spans="2:13" ht="30" customHeight="1" x14ac:dyDescent="0.3">
      <c r="B23" s="15" t="s">
        <v>404</v>
      </c>
      <c r="C23" s="15" t="s">
        <v>13</v>
      </c>
      <c r="D23" s="15" t="s">
        <v>14</v>
      </c>
      <c r="E23" s="16">
        <f t="shared" ref="E23:E54" ca="1" si="29">TODAY()-65</f>
        <v>43609</v>
      </c>
      <c r="F23" s="16">
        <f t="shared" ref="F23:F54" ca="1" si="30">TODAY()-5</f>
        <v>43669</v>
      </c>
      <c r="G23" s="17">
        <v>648.444444444444</v>
      </c>
      <c r="H23" s="18">
        <f ca="1">IF(COUNTA(Tracker!$E23,Tracker!$F23)&lt;&gt;2,"",DAYS360(Tracker!$E23,Tracker!$F23,FALSE))</f>
        <v>59</v>
      </c>
      <c r="I23" s="19">
        <f t="shared" ref="I23:I54" ca="1" si="31">TODAY()-65</f>
        <v>43609</v>
      </c>
      <c r="J23" s="16">
        <f t="shared" ref="J23:J54" ca="1" si="32">TODAY()</f>
        <v>43674</v>
      </c>
      <c r="K23" s="17">
        <v>536.37777777777796</v>
      </c>
      <c r="L23" s="20">
        <f ca="1">IF(COUNTA(Tracker!$I23,Tracker!$J23)&lt;&gt;2,"",DAYS360(Tracker!$I23,Tracker!$J23,FALSE))</f>
        <v>64</v>
      </c>
      <c r="M23" s="15">
        <v>6</v>
      </c>
    </row>
    <row r="24" spans="2:13" ht="30" customHeight="1" x14ac:dyDescent="0.3">
      <c r="B24" s="21" t="s">
        <v>405</v>
      </c>
      <c r="C24" s="21" t="s">
        <v>16</v>
      </c>
      <c r="D24" s="21" t="s">
        <v>17</v>
      </c>
      <c r="E24" s="22">
        <f t="shared" ref="E24:E55" ca="1" si="33">TODAY()-41</f>
        <v>43633</v>
      </c>
      <c r="F24" s="22">
        <f t="shared" ref="F24:F55" ca="1" si="34">TODAY()-10</f>
        <v>43664</v>
      </c>
      <c r="G24" s="23">
        <v>666.111111111112</v>
      </c>
      <c r="H24" s="24">
        <f ca="1">IF(COUNTA(Tracker!$E24,Tracker!$F24)&lt;&gt;2,"",DAYS360(Tracker!$E24,Tracker!$F24,FALSE))</f>
        <v>31</v>
      </c>
      <c r="I24" s="25">
        <f t="shared" ref="I24:I55" ca="1" si="35">TODAY()-41</f>
        <v>43633</v>
      </c>
      <c r="J24" s="22">
        <f t="shared" ref="J24:J55" ca="1" si="36">TODAY()-7</f>
        <v>43667</v>
      </c>
      <c r="K24" s="23">
        <v>545.27777777777806</v>
      </c>
      <c r="L24" s="26">
        <f ca="1">IF(COUNTA(Tracker!$I24,Tracker!$J24)&lt;&gt;2,"",DAYS360(Tracker!$I24,Tracker!$J24,FALSE))</f>
        <v>34</v>
      </c>
      <c r="M24" s="21">
        <v>8</v>
      </c>
    </row>
    <row r="25" spans="2:13" ht="30" customHeight="1" x14ac:dyDescent="0.3">
      <c r="B25" s="21" t="s">
        <v>406</v>
      </c>
      <c r="C25" s="21" t="s">
        <v>13</v>
      </c>
      <c r="D25" s="21" t="s">
        <v>19</v>
      </c>
      <c r="E25" s="22">
        <f t="shared" ref="E25:E56" ca="1" si="37">TODAY()-100</f>
        <v>43574</v>
      </c>
      <c r="F25" s="22">
        <f t="shared" ref="F25:F56" ca="1" si="38">TODAY()-40</f>
        <v>43634</v>
      </c>
      <c r="G25" s="23">
        <v>683.77777777777703</v>
      </c>
      <c r="H25" s="24">
        <f ca="1">IF(COUNTA(Tracker!$E25,Tracker!$F25)&lt;&gt;2,"",DAYS360(Tracker!$E25,Tracker!$F25,FALSE))</f>
        <v>59</v>
      </c>
      <c r="I25" s="25">
        <f t="shared" ref="I25:I56" ca="1" si="39">TODAY()-100</f>
        <v>43574</v>
      </c>
      <c r="J25" s="22">
        <f t="shared" ref="J25:J56" ca="1" si="40">TODAY()-27</f>
        <v>43647</v>
      </c>
      <c r="K25" s="23">
        <v>554.17777777777803</v>
      </c>
      <c r="L25" s="26">
        <f ca="1">IF(COUNTA(Tracker!$I25,Tracker!$J25)&lt;&gt;2,"",DAYS360(Tracker!$I25,Tracker!$J25,FALSE))</f>
        <v>72</v>
      </c>
      <c r="M25" s="21">
        <v>7</v>
      </c>
    </row>
    <row r="26" spans="2:13" ht="30" customHeight="1" x14ac:dyDescent="0.3">
      <c r="B26" s="21" t="s">
        <v>407</v>
      </c>
      <c r="C26" s="21" t="s">
        <v>16</v>
      </c>
      <c r="D26" s="21" t="s">
        <v>21</v>
      </c>
      <c r="E26" s="22">
        <f t="shared" ref="E26:E57" ca="1" si="41">TODAY()-90</f>
        <v>43584</v>
      </c>
      <c r="F26" s="22">
        <f t="shared" ref="F26:F57" ca="1" si="42">TODAY()-80</f>
        <v>43594</v>
      </c>
      <c r="G26" s="23">
        <v>701.444444444444</v>
      </c>
      <c r="H26" s="24">
        <f ca="1">IF(COUNTA(Tracker!$E26,Tracker!$F26)&lt;&gt;2,"",DAYS360(Tracker!$E26,Tracker!$F26,FALSE))</f>
        <v>10</v>
      </c>
      <c r="I26" s="25">
        <f t="shared" ref="I26:I57" ca="1" si="43">TODAY()-90</f>
        <v>43584</v>
      </c>
      <c r="J26" s="22">
        <f t="shared" ref="J26:J57" ca="1" si="44">TODAY()-71</f>
        <v>43603</v>
      </c>
      <c r="K26" s="23">
        <v>563.07777777777801</v>
      </c>
      <c r="L26" s="26">
        <f ca="1">IF(COUNTA(Tracker!$I26,Tracker!$J26)&lt;&gt;2,"",DAYS360(Tracker!$I26,Tracker!$J26,FALSE))</f>
        <v>19</v>
      </c>
      <c r="M26" s="21">
        <v>10</v>
      </c>
    </row>
    <row r="27" spans="2:13" ht="30" customHeight="1" x14ac:dyDescent="0.3">
      <c r="B27" s="21" t="s">
        <v>408</v>
      </c>
      <c r="C27" s="21" t="s">
        <v>23</v>
      </c>
      <c r="D27" s="21" t="s">
        <v>19</v>
      </c>
      <c r="E27" s="22">
        <f t="shared" ca="1" si="41"/>
        <v>43584</v>
      </c>
      <c r="F27" s="22">
        <f t="shared" ref="F27:F58" ca="1" si="45">TODAY()-50</f>
        <v>43624</v>
      </c>
      <c r="G27" s="23">
        <v>719.11111111110995</v>
      </c>
      <c r="H27" s="24">
        <f ca="1">IF(COUNTA(Tracker!$E27,Tracker!$F27)&lt;&gt;2,"",DAYS360(Tracker!$E27,Tracker!$F27,FALSE))</f>
        <v>39</v>
      </c>
      <c r="I27" s="25">
        <f t="shared" ca="1" si="43"/>
        <v>43584</v>
      </c>
      <c r="J27" s="22">
        <f t="shared" ref="J27:J58" ca="1" si="46">TODAY()-44</f>
        <v>43630</v>
      </c>
      <c r="K27" s="23">
        <v>571.97777777777799</v>
      </c>
      <c r="L27" s="26">
        <f ca="1">IF(COUNTA(Tracker!$I27,Tracker!$J27)&lt;&gt;2,"",DAYS360(Tracker!$I27,Tracker!$J27,FALSE))</f>
        <v>45</v>
      </c>
      <c r="M27" s="21">
        <v>6</v>
      </c>
    </row>
    <row r="28" spans="2:13" ht="30" customHeight="1" x14ac:dyDescent="0.3">
      <c r="B28" s="21" t="s">
        <v>409</v>
      </c>
      <c r="C28" s="21" t="s">
        <v>25</v>
      </c>
      <c r="D28" s="21" t="s">
        <v>17</v>
      </c>
      <c r="E28" s="22">
        <f t="shared" ref="E28:E59" ca="1" si="47">TODAY()-60</f>
        <v>43614</v>
      </c>
      <c r="F28" s="22">
        <f t="shared" ca="1" si="45"/>
        <v>43624</v>
      </c>
      <c r="G28" s="23">
        <v>736.77777777777703</v>
      </c>
      <c r="H28" s="24">
        <f ca="1">IF(COUNTA(Tracker!$E28,Tracker!$F28)&lt;&gt;2,"",DAYS360(Tracker!$E28,Tracker!$F28,FALSE))</f>
        <v>9</v>
      </c>
      <c r="I28" s="25">
        <f t="shared" ref="I28:I59" ca="1" si="48">TODAY()-60</f>
        <v>43614</v>
      </c>
      <c r="J28" s="22">
        <f t="shared" ref="J28:J59" ca="1" si="49">TODAY()-45</f>
        <v>43629</v>
      </c>
      <c r="K28" s="23">
        <v>580.87777777777796</v>
      </c>
      <c r="L28" s="26">
        <f ca="1">IF(COUNTA(Tracker!$I28,Tracker!$J28)&lt;&gt;2,"",DAYS360(Tracker!$I28,Tracker!$J28,FALSE))</f>
        <v>14</v>
      </c>
      <c r="M28" s="21">
        <v>8</v>
      </c>
    </row>
    <row r="29" spans="2:13" ht="30" customHeight="1" x14ac:dyDescent="0.3">
      <c r="B29" s="21" t="s">
        <v>410</v>
      </c>
      <c r="C29" s="21" t="s">
        <v>27</v>
      </c>
      <c r="D29" s="21" t="s">
        <v>14</v>
      </c>
      <c r="E29" s="22">
        <f t="shared" ref="E29:E60" ca="1" si="50">TODAY()-44</f>
        <v>43630</v>
      </c>
      <c r="F29" s="22">
        <f t="shared" ref="F29:F60" ca="1" si="51">TODAY()-20</f>
        <v>43654</v>
      </c>
      <c r="G29" s="23">
        <v>754.444444444444</v>
      </c>
      <c r="H29" s="24">
        <f ca="1">IF(COUNTA(Tracker!$E29,Tracker!$F29)&lt;&gt;2,"",DAYS360(Tracker!$E29,Tracker!$F29,FALSE))</f>
        <v>24</v>
      </c>
      <c r="I29" s="25">
        <f t="shared" ref="I29:I60" ca="1" si="52">TODAY()-44</f>
        <v>43630</v>
      </c>
      <c r="J29" s="22">
        <f t="shared" ref="J29:J60" ca="1" si="53">TODAY()-15</f>
        <v>43659</v>
      </c>
      <c r="K29" s="23">
        <v>589.77777777777806</v>
      </c>
      <c r="L29" s="26">
        <f ca="1">IF(COUNTA(Tracker!$I29,Tracker!$J29)&lt;&gt;2,"",DAYS360(Tracker!$I29,Tracker!$J29,FALSE))</f>
        <v>29</v>
      </c>
      <c r="M29" s="21">
        <v>10</v>
      </c>
    </row>
    <row r="30" spans="2:13" ht="30" customHeight="1" x14ac:dyDescent="0.3">
      <c r="B30" s="21" t="s">
        <v>411</v>
      </c>
      <c r="C30" s="21" t="s">
        <v>16</v>
      </c>
      <c r="D30" s="21" t="s">
        <v>14</v>
      </c>
      <c r="E30" s="22">
        <f t="shared" ref="E30:E61" ca="1" si="54">TODAY()-39</f>
        <v>43635</v>
      </c>
      <c r="F30" s="22">
        <f t="shared" ref="F30:F61" ca="1" si="55">TODAY()</f>
        <v>43674</v>
      </c>
      <c r="G30" s="23">
        <v>772.11111111110995</v>
      </c>
      <c r="H30" s="24">
        <f ca="1">IF(COUNTA(Tracker!$E30,Tracker!$F30)&lt;&gt;2,"",DAYS360(Tracker!$E30,Tracker!$F30,FALSE))</f>
        <v>39</v>
      </c>
      <c r="I30" s="25">
        <f t="shared" ref="I30:I61" ca="1" si="56">TODAY()-45</f>
        <v>43629</v>
      </c>
      <c r="J30" s="22">
        <f t="shared" ref="J30:J61" ca="1" si="57">TODAY()-5</f>
        <v>43669</v>
      </c>
      <c r="K30" s="23">
        <v>598.67777777777803</v>
      </c>
      <c r="L30" s="26">
        <f ca="1">IF(COUNTA(Tracker!$I30,Tracker!$J30)&lt;&gt;2,"",DAYS360(Tracker!$I30,Tracker!$J30,FALSE))</f>
        <v>40</v>
      </c>
      <c r="M30" s="21">
        <v>10</v>
      </c>
    </row>
    <row r="31" spans="2:13" ht="30" customHeight="1" x14ac:dyDescent="0.3">
      <c r="B31" s="14" t="s">
        <v>412</v>
      </c>
      <c r="C31" s="14" t="s">
        <v>25</v>
      </c>
      <c r="D31" s="14" t="s">
        <v>14</v>
      </c>
      <c r="E31" s="27">
        <v>42405</v>
      </c>
      <c r="F31" s="27">
        <v>42530</v>
      </c>
      <c r="G31" s="28">
        <v>789.77777777777703</v>
      </c>
      <c r="H31" s="29">
        <f>IF(COUNTA(Tracker!$E31,Tracker!$F31)&lt;&gt;2,"",DAYS360(Tracker!$E31,Tracker!$F31,FALSE))</f>
        <v>124</v>
      </c>
      <c r="I31" s="30">
        <v>42434</v>
      </c>
      <c r="J31" s="27">
        <v>42495</v>
      </c>
      <c r="K31" s="28">
        <v>607.57777777777801</v>
      </c>
      <c r="L31" s="31">
        <f>IF(COUNTA(Tracker!$I31,Tracker!$J31)&lt;&gt;2,"",DAYS360(Tracker!$I31,Tracker!$J31,FALSE))</f>
        <v>60</v>
      </c>
      <c r="M31" s="14">
        <v>8</v>
      </c>
    </row>
    <row r="32" spans="2:13" ht="30" customHeight="1" x14ac:dyDescent="0.3">
      <c r="B32" s="15" t="s">
        <v>413</v>
      </c>
      <c r="C32" s="15" t="s">
        <v>13</v>
      </c>
      <c r="D32" s="15" t="s">
        <v>14</v>
      </c>
      <c r="E32" s="16">
        <f t="shared" ref="E32:E63" ca="1" si="58">TODAY()-65</f>
        <v>43609</v>
      </c>
      <c r="F32" s="16">
        <f t="shared" ref="F32:F63" ca="1" si="59">TODAY()-5</f>
        <v>43669</v>
      </c>
      <c r="G32" s="17">
        <v>807.444444444444</v>
      </c>
      <c r="H32" s="18">
        <f ca="1">IF(COUNTA(Tracker!$E32,Tracker!$F32)&lt;&gt;2,"",DAYS360(Tracker!$E32,Tracker!$F32,FALSE))</f>
        <v>59</v>
      </c>
      <c r="I32" s="19">
        <f t="shared" ref="I32:I63" ca="1" si="60">TODAY()-65</f>
        <v>43609</v>
      </c>
      <c r="J32" s="16">
        <f t="shared" ref="J32:J63" ca="1" si="61">TODAY()</f>
        <v>43674</v>
      </c>
      <c r="K32" s="17">
        <v>616.47777777777799</v>
      </c>
      <c r="L32" s="20">
        <f ca="1">IF(COUNTA(Tracker!$I32,Tracker!$J32)&lt;&gt;2,"",DAYS360(Tracker!$I32,Tracker!$J32,FALSE))</f>
        <v>64</v>
      </c>
      <c r="M32" s="15">
        <v>6</v>
      </c>
    </row>
    <row r="33" spans="2:13" ht="30" customHeight="1" x14ac:dyDescent="0.3">
      <c r="B33" s="21" t="s">
        <v>414</v>
      </c>
      <c r="C33" s="21" t="s">
        <v>16</v>
      </c>
      <c r="D33" s="21" t="s">
        <v>17</v>
      </c>
      <c r="E33" s="22">
        <f t="shared" ref="E33:E64" ca="1" si="62">TODAY()-41</f>
        <v>43633</v>
      </c>
      <c r="F33" s="22">
        <f t="shared" ref="F33:F64" ca="1" si="63">TODAY()-10</f>
        <v>43664</v>
      </c>
      <c r="G33" s="23">
        <v>825.11111111110995</v>
      </c>
      <c r="H33" s="24">
        <f ca="1">IF(COUNTA(Tracker!$E33,Tracker!$F33)&lt;&gt;2,"",DAYS360(Tracker!$E33,Tracker!$F33,FALSE))</f>
        <v>31</v>
      </c>
      <c r="I33" s="25">
        <f t="shared" ref="I33:I64" ca="1" si="64">TODAY()-41</f>
        <v>43633</v>
      </c>
      <c r="J33" s="22">
        <f t="shared" ref="J33:J64" ca="1" si="65">TODAY()-7</f>
        <v>43667</v>
      </c>
      <c r="K33" s="23">
        <v>625.37777777777796</v>
      </c>
      <c r="L33" s="26">
        <f ca="1">IF(COUNTA(Tracker!$I33,Tracker!$J33)&lt;&gt;2,"",DAYS360(Tracker!$I33,Tracker!$J33,FALSE))</f>
        <v>34</v>
      </c>
      <c r="M33" s="21">
        <v>8</v>
      </c>
    </row>
    <row r="34" spans="2:13" ht="30" customHeight="1" x14ac:dyDescent="0.3">
      <c r="B34" s="21" t="s">
        <v>415</v>
      </c>
      <c r="C34" s="21" t="s">
        <v>13</v>
      </c>
      <c r="D34" s="21" t="s">
        <v>19</v>
      </c>
      <c r="E34" s="22">
        <f t="shared" ref="E34:E65" ca="1" si="66">TODAY()-100</f>
        <v>43574</v>
      </c>
      <c r="F34" s="22">
        <f t="shared" ref="F34:F65" ca="1" si="67">TODAY()-40</f>
        <v>43634</v>
      </c>
      <c r="G34" s="23">
        <v>842.77777777777703</v>
      </c>
      <c r="H34" s="24">
        <f ca="1">IF(COUNTA(Tracker!$E34,Tracker!$F34)&lt;&gt;2,"",DAYS360(Tracker!$E34,Tracker!$F34,FALSE))</f>
        <v>59</v>
      </c>
      <c r="I34" s="25">
        <f t="shared" ref="I34:I65" ca="1" si="68">TODAY()-100</f>
        <v>43574</v>
      </c>
      <c r="J34" s="22">
        <f t="shared" ref="J34:J65" ca="1" si="69">TODAY()-27</f>
        <v>43647</v>
      </c>
      <c r="K34" s="23">
        <v>634.27777777777806</v>
      </c>
      <c r="L34" s="26">
        <f ca="1">IF(COUNTA(Tracker!$I34,Tracker!$J34)&lt;&gt;2,"",DAYS360(Tracker!$I34,Tracker!$J34,FALSE))</f>
        <v>72</v>
      </c>
      <c r="M34" s="21">
        <v>6</v>
      </c>
    </row>
    <row r="35" spans="2:13" ht="30" customHeight="1" x14ac:dyDescent="0.3">
      <c r="B35" s="21" t="s">
        <v>416</v>
      </c>
      <c r="C35" s="21" t="s">
        <v>16</v>
      </c>
      <c r="D35" s="21" t="s">
        <v>21</v>
      </c>
      <c r="E35" s="22">
        <f t="shared" ref="E35:E66" ca="1" si="70">TODAY()-90</f>
        <v>43584</v>
      </c>
      <c r="F35" s="22">
        <f t="shared" ref="F35:F66" ca="1" si="71">TODAY()-80</f>
        <v>43594</v>
      </c>
      <c r="G35" s="23">
        <v>860.444444444444</v>
      </c>
      <c r="H35" s="24">
        <f ca="1">IF(COUNTA(Tracker!$E35,Tracker!$F35)&lt;&gt;2,"",DAYS360(Tracker!$E35,Tracker!$F35,FALSE))</f>
        <v>10</v>
      </c>
      <c r="I35" s="25">
        <f t="shared" ref="I35:I66" ca="1" si="72">TODAY()-90</f>
        <v>43584</v>
      </c>
      <c r="J35" s="22">
        <f t="shared" ref="J35:J66" ca="1" si="73">TODAY()-71</f>
        <v>43603</v>
      </c>
      <c r="K35" s="23">
        <v>643.17777777777803</v>
      </c>
      <c r="L35" s="26">
        <f ca="1">IF(COUNTA(Tracker!$I35,Tracker!$J35)&lt;&gt;2,"",DAYS360(Tracker!$I35,Tracker!$J35,FALSE))</f>
        <v>19</v>
      </c>
      <c r="M35" s="21">
        <v>6</v>
      </c>
    </row>
    <row r="36" spans="2:13" ht="30" customHeight="1" x14ac:dyDescent="0.3">
      <c r="B36" s="21" t="s">
        <v>417</v>
      </c>
      <c r="C36" s="21" t="s">
        <v>23</v>
      </c>
      <c r="D36" s="21" t="s">
        <v>19</v>
      </c>
      <c r="E36" s="22">
        <f t="shared" ca="1" si="70"/>
        <v>43584</v>
      </c>
      <c r="F36" s="22">
        <f t="shared" ref="F36:F67" ca="1" si="74">TODAY()-50</f>
        <v>43624</v>
      </c>
      <c r="G36" s="23">
        <v>878.11111111110995</v>
      </c>
      <c r="H36" s="24">
        <f ca="1">IF(COUNTA(Tracker!$E36,Tracker!$F36)&lt;&gt;2,"",DAYS360(Tracker!$E36,Tracker!$F36,FALSE))</f>
        <v>39</v>
      </c>
      <c r="I36" s="25">
        <f t="shared" ca="1" si="72"/>
        <v>43584</v>
      </c>
      <c r="J36" s="22">
        <f t="shared" ref="J36:J67" ca="1" si="75">TODAY()-44</f>
        <v>43630</v>
      </c>
      <c r="K36" s="23">
        <v>652.07777777777801</v>
      </c>
      <c r="L36" s="26">
        <f ca="1">IF(COUNTA(Tracker!$I36,Tracker!$J36)&lt;&gt;2,"",DAYS360(Tracker!$I36,Tracker!$J36,FALSE))</f>
        <v>45</v>
      </c>
      <c r="M36" s="21">
        <v>9</v>
      </c>
    </row>
    <row r="37" spans="2:13" ht="30" customHeight="1" x14ac:dyDescent="0.3">
      <c r="B37" s="21" t="s">
        <v>418</v>
      </c>
      <c r="C37" s="21" t="s">
        <v>25</v>
      </c>
      <c r="D37" s="21" t="s">
        <v>17</v>
      </c>
      <c r="E37" s="22">
        <f t="shared" ref="E37:E68" ca="1" si="76">TODAY()-60</f>
        <v>43614</v>
      </c>
      <c r="F37" s="22">
        <f t="shared" ca="1" si="74"/>
        <v>43624</v>
      </c>
      <c r="G37" s="23">
        <v>895.77777777777703</v>
      </c>
      <c r="H37" s="24">
        <f ca="1">IF(COUNTA(Tracker!$E37,Tracker!$F37)&lt;&gt;2,"",DAYS360(Tracker!$E37,Tracker!$F37,FALSE))</f>
        <v>9</v>
      </c>
      <c r="I37" s="25">
        <f t="shared" ref="I37:I68" ca="1" si="77">TODAY()-60</f>
        <v>43614</v>
      </c>
      <c r="J37" s="22">
        <f t="shared" ref="J37:J68" ca="1" si="78">TODAY()-45</f>
        <v>43629</v>
      </c>
      <c r="K37" s="23">
        <v>660.97777777777799</v>
      </c>
      <c r="L37" s="26">
        <f ca="1">IF(COUNTA(Tracker!$I37,Tracker!$J37)&lt;&gt;2,"",DAYS360(Tracker!$I37,Tracker!$J37,FALSE))</f>
        <v>14</v>
      </c>
      <c r="M37" s="21">
        <v>10</v>
      </c>
    </row>
    <row r="38" spans="2:13" ht="30" customHeight="1" x14ac:dyDescent="0.3">
      <c r="B38" s="21" t="s">
        <v>419</v>
      </c>
      <c r="C38" s="21" t="s">
        <v>27</v>
      </c>
      <c r="D38" s="21" t="s">
        <v>14</v>
      </c>
      <c r="E38" s="22">
        <f t="shared" ref="E38:E69" ca="1" si="79">TODAY()-44</f>
        <v>43630</v>
      </c>
      <c r="F38" s="22">
        <f t="shared" ref="F38:F69" ca="1" si="80">TODAY()-20</f>
        <v>43654</v>
      </c>
      <c r="G38" s="23">
        <v>913.444444444444</v>
      </c>
      <c r="H38" s="24">
        <f ca="1">IF(COUNTA(Tracker!$E38,Tracker!$F38)&lt;&gt;2,"",DAYS360(Tracker!$E38,Tracker!$F38,FALSE))</f>
        <v>24</v>
      </c>
      <c r="I38" s="25">
        <f t="shared" ref="I38:I69" ca="1" si="81">TODAY()-44</f>
        <v>43630</v>
      </c>
      <c r="J38" s="22">
        <f t="shared" ref="J38:J69" ca="1" si="82">TODAY()-15</f>
        <v>43659</v>
      </c>
      <c r="K38" s="23">
        <v>669.87777777777796</v>
      </c>
      <c r="L38" s="26">
        <f ca="1">IF(COUNTA(Tracker!$I38,Tracker!$J38)&lt;&gt;2,"",DAYS360(Tracker!$I38,Tracker!$J38,FALSE))</f>
        <v>29</v>
      </c>
      <c r="M38" s="21">
        <v>7</v>
      </c>
    </row>
    <row r="39" spans="2:13" ht="30" customHeight="1" x14ac:dyDescent="0.3">
      <c r="B39" s="21" t="s">
        <v>420</v>
      </c>
      <c r="C39" s="21" t="s">
        <v>16</v>
      </c>
      <c r="D39" s="21" t="s">
        <v>14</v>
      </c>
      <c r="E39" s="22">
        <f t="shared" ref="E39:E70" ca="1" si="83">TODAY()-39</f>
        <v>43635</v>
      </c>
      <c r="F39" s="22">
        <f t="shared" ref="F39:F70" ca="1" si="84">TODAY()</f>
        <v>43674</v>
      </c>
      <c r="G39" s="23">
        <v>931.11111111110995</v>
      </c>
      <c r="H39" s="24">
        <f ca="1">IF(COUNTA(Tracker!$E39,Tracker!$F39)&lt;&gt;2,"",DAYS360(Tracker!$E39,Tracker!$F39,FALSE))</f>
        <v>39</v>
      </c>
      <c r="I39" s="25">
        <f t="shared" ref="I39:I70" ca="1" si="85">TODAY()-45</f>
        <v>43629</v>
      </c>
      <c r="J39" s="22">
        <f t="shared" ref="J39:J70" ca="1" si="86">TODAY()-5</f>
        <v>43669</v>
      </c>
      <c r="K39" s="23">
        <v>678.77777777777806</v>
      </c>
      <c r="L39" s="26">
        <f ca="1">IF(COUNTA(Tracker!$I39,Tracker!$J39)&lt;&gt;2,"",DAYS360(Tracker!$I39,Tracker!$J39,FALSE))</f>
        <v>40</v>
      </c>
      <c r="M39" s="21">
        <v>10</v>
      </c>
    </row>
    <row r="40" spans="2:13" ht="30" customHeight="1" x14ac:dyDescent="0.3">
      <c r="B40" s="14" t="s">
        <v>421</v>
      </c>
      <c r="C40" s="14" t="s">
        <v>25</v>
      </c>
      <c r="D40" s="14" t="s">
        <v>14</v>
      </c>
      <c r="E40" s="27">
        <v>42405</v>
      </c>
      <c r="F40" s="27">
        <v>42530</v>
      </c>
      <c r="G40" s="28">
        <v>948.77777777777703</v>
      </c>
      <c r="H40" s="29">
        <f>IF(COUNTA(Tracker!$E40,Tracker!$F40)&lt;&gt;2,"",DAYS360(Tracker!$E40,Tracker!$F40,FALSE))</f>
        <v>124</v>
      </c>
      <c r="I40" s="30">
        <v>42434</v>
      </c>
      <c r="J40" s="27">
        <v>42495</v>
      </c>
      <c r="K40" s="28">
        <v>687.67777777777803</v>
      </c>
      <c r="L40" s="31">
        <f>IF(COUNTA(Tracker!$I40,Tracker!$J40)&lt;&gt;2,"",DAYS360(Tracker!$I40,Tracker!$J40,FALSE))</f>
        <v>60</v>
      </c>
      <c r="M40" s="14">
        <v>5</v>
      </c>
    </row>
    <row r="41" spans="2:13" ht="30" customHeight="1" x14ac:dyDescent="0.3">
      <c r="B41" s="15" t="s">
        <v>422</v>
      </c>
      <c r="C41" s="15" t="s">
        <v>13</v>
      </c>
      <c r="D41" s="15" t="s">
        <v>14</v>
      </c>
      <c r="E41" s="16">
        <f t="shared" ref="E41:E72" ca="1" si="87">TODAY()-65</f>
        <v>43609</v>
      </c>
      <c r="F41" s="16">
        <f t="shared" ref="F41:F72" ca="1" si="88">TODAY()-5</f>
        <v>43669</v>
      </c>
      <c r="G41" s="17">
        <v>966.444444444444</v>
      </c>
      <c r="H41" s="18">
        <f ca="1">IF(COUNTA(Tracker!$E41,Tracker!$F41)&lt;&gt;2,"",DAYS360(Tracker!$E41,Tracker!$F41,FALSE))</f>
        <v>59</v>
      </c>
      <c r="I41" s="19">
        <f t="shared" ref="I41:I72" ca="1" si="89">TODAY()-65</f>
        <v>43609</v>
      </c>
      <c r="J41" s="16">
        <f t="shared" ref="J41:J72" ca="1" si="90">TODAY()</f>
        <v>43674</v>
      </c>
      <c r="K41" s="17">
        <v>696.57777777777801</v>
      </c>
      <c r="L41" s="20">
        <f ca="1">IF(COUNTA(Tracker!$I41,Tracker!$J41)&lt;&gt;2,"",DAYS360(Tracker!$I41,Tracker!$J41,FALSE))</f>
        <v>64</v>
      </c>
      <c r="M41" s="15">
        <v>8</v>
      </c>
    </row>
    <row r="42" spans="2:13" ht="30" customHeight="1" x14ac:dyDescent="0.3">
      <c r="B42" s="21" t="s">
        <v>423</v>
      </c>
      <c r="C42" s="21" t="s">
        <v>16</v>
      </c>
      <c r="D42" s="21" t="s">
        <v>17</v>
      </c>
      <c r="E42" s="22">
        <f t="shared" ref="E42:E73" ca="1" si="91">TODAY()-41</f>
        <v>43633</v>
      </c>
      <c r="F42" s="22">
        <f t="shared" ref="F42:F73" ca="1" si="92">TODAY()-10</f>
        <v>43664</v>
      </c>
      <c r="G42" s="23">
        <v>984.11111111110995</v>
      </c>
      <c r="H42" s="24">
        <f ca="1">IF(COUNTA(Tracker!$E42,Tracker!$F42)&lt;&gt;2,"",DAYS360(Tracker!$E42,Tracker!$F42,FALSE))</f>
        <v>31</v>
      </c>
      <c r="I42" s="25">
        <f t="shared" ref="I42:I73" ca="1" si="93">TODAY()-41</f>
        <v>43633</v>
      </c>
      <c r="J42" s="22">
        <f t="shared" ref="J42:J73" ca="1" si="94">TODAY()-7</f>
        <v>43667</v>
      </c>
      <c r="K42" s="23">
        <v>705.47777777777799</v>
      </c>
      <c r="L42" s="26">
        <f ca="1">IF(COUNTA(Tracker!$I42,Tracker!$J42)&lt;&gt;2,"",DAYS360(Tracker!$I42,Tracker!$J42,FALSE))</f>
        <v>34</v>
      </c>
      <c r="M42" s="21">
        <v>5</v>
      </c>
    </row>
    <row r="43" spans="2:13" ht="30" customHeight="1" x14ac:dyDescent="0.3">
      <c r="B43" s="21" t="s">
        <v>424</v>
      </c>
      <c r="C43" s="21" t="s">
        <v>13</v>
      </c>
      <c r="D43" s="21" t="s">
        <v>19</v>
      </c>
      <c r="E43" s="22">
        <f t="shared" ref="E43:E74" ca="1" si="95">TODAY()-100</f>
        <v>43574</v>
      </c>
      <c r="F43" s="22">
        <f t="shared" ref="F43:F74" ca="1" si="96">TODAY()-40</f>
        <v>43634</v>
      </c>
      <c r="G43" s="23">
        <v>1001.77777777778</v>
      </c>
      <c r="H43" s="24">
        <f ca="1">IF(COUNTA(Tracker!$E43,Tracker!$F43)&lt;&gt;2,"",DAYS360(Tracker!$E43,Tracker!$F43,FALSE))</f>
        <v>59</v>
      </c>
      <c r="I43" s="25">
        <f t="shared" ref="I43:I74" ca="1" si="97">TODAY()-100</f>
        <v>43574</v>
      </c>
      <c r="J43" s="22">
        <f t="shared" ref="J43:J74" ca="1" si="98">TODAY()-27</f>
        <v>43647</v>
      </c>
      <c r="K43" s="23">
        <v>714.37777777777796</v>
      </c>
      <c r="L43" s="26">
        <f ca="1">IF(COUNTA(Tracker!$I43,Tracker!$J43)&lt;&gt;2,"",DAYS360(Tracker!$I43,Tracker!$J43,FALSE))</f>
        <v>72</v>
      </c>
      <c r="M43" s="21">
        <v>6</v>
      </c>
    </row>
    <row r="44" spans="2:13" ht="30" customHeight="1" x14ac:dyDescent="0.3">
      <c r="B44" s="21" t="s">
        <v>425</v>
      </c>
      <c r="C44" s="21" t="s">
        <v>16</v>
      </c>
      <c r="D44" s="21" t="s">
        <v>21</v>
      </c>
      <c r="E44" s="22">
        <f t="shared" ref="E44:E75" ca="1" si="99">TODAY()-90</f>
        <v>43584</v>
      </c>
      <c r="F44" s="22">
        <f t="shared" ref="F44:F75" ca="1" si="100">TODAY()-80</f>
        <v>43594</v>
      </c>
      <c r="G44" s="23">
        <v>1019.44444444444</v>
      </c>
      <c r="H44" s="24">
        <f ca="1">IF(COUNTA(Tracker!$E44,Tracker!$F44)&lt;&gt;2,"",DAYS360(Tracker!$E44,Tracker!$F44,FALSE))</f>
        <v>10</v>
      </c>
      <c r="I44" s="25">
        <f t="shared" ref="I44:I75" ca="1" si="101">TODAY()-90</f>
        <v>43584</v>
      </c>
      <c r="J44" s="22">
        <f t="shared" ref="J44:J75" ca="1" si="102">TODAY()-71</f>
        <v>43603</v>
      </c>
      <c r="K44" s="23">
        <v>723.27777777777806</v>
      </c>
      <c r="L44" s="26">
        <f ca="1">IF(COUNTA(Tracker!$I44,Tracker!$J44)&lt;&gt;2,"",DAYS360(Tracker!$I44,Tracker!$J44,FALSE))</f>
        <v>19</v>
      </c>
      <c r="M44" s="21">
        <v>6</v>
      </c>
    </row>
    <row r="45" spans="2:13" ht="30" customHeight="1" x14ac:dyDescent="0.3">
      <c r="B45" s="21" t="s">
        <v>426</v>
      </c>
      <c r="C45" s="21" t="s">
        <v>23</v>
      </c>
      <c r="D45" s="21" t="s">
        <v>19</v>
      </c>
      <c r="E45" s="22">
        <f t="shared" ca="1" si="99"/>
        <v>43584</v>
      </c>
      <c r="F45" s="22">
        <f t="shared" ref="F45:F76" ca="1" si="103">TODAY()-50</f>
        <v>43624</v>
      </c>
      <c r="G45" s="23">
        <v>1037.1111111111099</v>
      </c>
      <c r="H45" s="24">
        <f ca="1">IF(COUNTA(Tracker!$E45,Tracker!$F45)&lt;&gt;2,"",DAYS360(Tracker!$E45,Tracker!$F45,FALSE))</f>
        <v>39</v>
      </c>
      <c r="I45" s="25">
        <f t="shared" ca="1" si="101"/>
        <v>43584</v>
      </c>
      <c r="J45" s="22">
        <f t="shared" ref="J45:J76" ca="1" si="104">TODAY()-44</f>
        <v>43630</v>
      </c>
      <c r="K45" s="23">
        <v>732.17777777777803</v>
      </c>
      <c r="L45" s="26">
        <f ca="1">IF(COUNTA(Tracker!$I45,Tracker!$J45)&lt;&gt;2,"",DAYS360(Tracker!$I45,Tracker!$J45,FALSE))</f>
        <v>45</v>
      </c>
      <c r="M45" s="21">
        <v>6</v>
      </c>
    </row>
    <row r="46" spans="2:13" ht="30" customHeight="1" x14ac:dyDescent="0.3">
      <c r="B46" s="21" t="s">
        <v>427</v>
      </c>
      <c r="C46" s="21" t="s">
        <v>25</v>
      </c>
      <c r="D46" s="21" t="s">
        <v>17</v>
      </c>
      <c r="E46" s="22">
        <f t="shared" ref="E46:E77" ca="1" si="105">TODAY()-60</f>
        <v>43614</v>
      </c>
      <c r="F46" s="22">
        <f t="shared" ca="1" si="103"/>
        <v>43624</v>
      </c>
      <c r="G46" s="23">
        <v>1054.7777777777801</v>
      </c>
      <c r="H46" s="24">
        <f ca="1">IF(COUNTA(Tracker!$E46,Tracker!$F46)&lt;&gt;2,"",DAYS360(Tracker!$E46,Tracker!$F46,FALSE))</f>
        <v>9</v>
      </c>
      <c r="I46" s="25">
        <f t="shared" ref="I46:I77" ca="1" si="106">TODAY()-60</f>
        <v>43614</v>
      </c>
      <c r="J46" s="22">
        <f t="shared" ref="J46:J77" ca="1" si="107">TODAY()-45</f>
        <v>43629</v>
      </c>
      <c r="K46" s="23">
        <v>741.07777777777801</v>
      </c>
      <c r="L46" s="26">
        <f ca="1">IF(COUNTA(Tracker!$I46,Tracker!$J46)&lt;&gt;2,"",DAYS360(Tracker!$I46,Tracker!$J46,FALSE))</f>
        <v>14</v>
      </c>
      <c r="M46" s="21">
        <v>8</v>
      </c>
    </row>
    <row r="47" spans="2:13" ht="30" customHeight="1" x14ac:dyDescent="0.3">
      <c r="B47" s="21" t="s">
        <v>428</v>
      </c>
      <c r="C47" s="21" t="s">
        <v>27</v>
      </c>
      <c r="D47" s="21" t="s">
        <v>14</v>
      </c>
      <c r="E47" s="22">
        <f t="shared" ref="E47:E78" ca="1" si="108">TODAY()-44</f>
        <v>43630</v>
      </c>
      <c r="F47" s="22">
        <f t="shared" ref="F47:F78" ca="1" si="109">TODAY()-20</f>
        <v>43654</v>
      </c>
      <c r="G47" s="23">
        <v>1072.44444444444</v>
      </c>
      <c r="H47" s="24">
        <f ca="1">IF(COUNTA(Tracker!$E47,Tracker!$F47)&lt;&gt;2,"",DAYS360(Tracker!$E47,Tracker!$F47,FALSE))</f>
        <v>24</v>
      </c>
      <c r="I47" s="25">
        <f t="shared" ref="I47:I78" ca="1" si="110">TODAY()-44</f>
        <v>43630</v>
      </c>
      <c r="J47" s="22">
        <f t="shared" ref="J47:J78" ca="1" si="111">TODAY()-15</f>
        <v>43659</v>
      </c>
      <c r="K47" s="23">
        <v>749.97777777777799</v>
      </c>
      <c r="L47" s="26">
        <f ca="1">IF(COUNTA(Tracker!$I47,Tracker!$J47)&lt;&gt;2,"",DAYS360(Tracker!$I47,Tracker!$J47,FALSE))</f>
        <v>29</v>
      </c>
      <c r="M47" s="21">
        <v>9</v>
      </c>
    </row>
    <row r="48" spans="2:13" ht="30" customHeight="1" x14ac:dyDescent="0.3">
      <c r="B48" s="21" t="s">
        <v>429</v>
      </c>
      <c r="C48" s="21" t="s">
        <v>16</v>
      </c>
      <c r="D48" s="21" t="s">
        <v>14</v>
      </c>
      <c r="E48" s="22">
        <f t="shared" ref="E48:E79" ca="1" si="112">TODAY()-39</f>
        <v>43635</v>
      </c>
      <c r="F48" s="22">
        <f t="shared" ref="F48:F79" ca="1" si="113">TODAY()</f>
        <v>43674</v>
      </c>
      <c r="G48" s="23">
        <v>1090.1111111111099</v>
      </c>
      <c r="H48" s="24">
        <f ca="1">IF(COUNTA(Tracker!$E48,Tracker!$F48)&lt;&gt;2,"",DAYS360(Tracker!$E48,Tracker!$F48,FALSE))</f>
        <v>39</v>
      </c>
      <c r="I48" s="25">
        <f t="shared" ref="I48:I79" ca="1" si="114">TODAY()-45</f>
        <v>43629</v>
      </c>
      <c r="J48" s="22">
        <f t="shared" ref="J48:J79" ca="1" si="115">TODAY()-5</f>
        <v>43669</v>
      </c>
      <c r="K48" s="23">
        <v>758.87777777777796</v>
      </c>
      <c r="L48" s="26">
        <f ca="1">IF(COUNTA(Tracker!$I48,Tracker!$J48)&lt;&gt;2,"",DAYS360(Tracker!$I48,Tracker!$J48,FALSE))</f>
        <v>40</v>
      </c>
      <c r="M48" s="21">
        <v>7</v>
      </c>
    </row>
    <row r="49" spans="2:13" ht="30" customHeight="1" x14ac:dyDescent="0.3">
      <c r="B49" s="14" t="s">
        <v>430</v>
      </c>
      <c r="C49" s="14" t="s">
        <v>25</v>
      </c>
      <c r="D49" s="14" t="s">
        <v>14</v>
      </c>
      <c r="E49" s="27">
        <v>42405</v>
      </c>
      <c r="F49" s="27">
        <v>42530</v>
      </c>
      <c r="G49" s="28">
        <v>1107.7777777777801</v>
      </c>
      <c r="H49" s="29">
        <f>IF(COUNTA(Tracker!$E49,Tracker!$F49)&lt;&gt;2,"",DAYS360(Tracker!$E49,Tracker!$F49,FALSE))</f>
        <v>124</v>
      </c>
      <c r="I49" s="30">
        <v>42434</v>
      </c>
      <c r="J49" s="27">
        <v>42495</v>
      </c>
      <c r="K49" s="28">
        <v>767.77777777777806</v>
      </c>
      <c r="L49" s="31">
        <f>IF(COUNTA(Tracker!$I49,Tracker!$J49)&lt;&gt;2,"",DAYS360(Tracker!$I49,Tracker!$J49,FALSE))</f>
        <v>60</v>
      </c>
      <c r="M49" s="14">
        <v>5</v>
      </c>
    </row>
    <row r="50" spans="2:13" ht="30" customHeight="1" x14ac:dyDescent="0.3">
      <c r="B50" s="15" t="s">
        <v>431</v>
      </c>
      <c r="C50" s="15" t="s">
        <v>13</v>
      </c>
      <c r="D50" s="15" t="s">
        <v>14</v>
      </c>
      <c r="E50" s="16">
        <f t="shared" ref="E50:E81" ca="1" si="116">TODAY()-65</f>
        <v>43609</v>
      </c>
      <c r="F50" s="16">
        <f t="shared" ref="F50:F81" ca="1" si="117">TODAY()-5</f>
        <v>43669</v>
      </c>
      <c r="G50" s="17">
        <v>1125.44444444444</v>
      </c>
      <c r="H50" s="18">
        <f ca="1">IF(COUNTA(Tracker!$E50,Tracker!$F50)&lt;&gt;2,"",DAYS360(Tracker!$E50,Tracker!$F50,FALSE))</f>
        <v>59</v>
      </c>
      <c r="I50" s="19">
        <f t="shared" ref="I50:I81" ca="1" si="118">TODAY()-65</f>
        <v>43609</v>
      </c>
      <c r="J50" s="16">
        <f t="shared" ref="J50:J81" ca="1" si="119">TODAY()</f>
        <v>43674</v>
      </c>
      <c r="K50" s="17">
        <v>776.67777777777803</v>
      </c>
      <c r="L50" s="20">
        <f ca="1">IF(COUNTA(Tracker!$I50,Tracker!$J50)&lt;&gt;2,"",DAYS360(Tracker!$I50,Tracker!$J50,FALSE))</f>
        <v>64</v>
      </c>
      <c r="M50" s="15">
        <v>10</v>
      </c>
    </row>
    <row r="51" spans="2:13" ht="30" customHeight="1" x14ac:dyDescent="0.3">
      <c r="B51" s="21" t="s">
        <v>432</v>
      </c>
      <c r="C51" s="21" t="s">
        <v>16</v>
      </c>
      <c r="D51" s="21" t="s">
        <v>17</v>
      </c>
      <c r="E51" s="22">
        <f t="shared" ref="E51:E82" ca="1" si="120">TODAY()-41</f>
        <v>43633</v>
      </c>
      <c r="F51" s="22">
        <f t="shared" ref="F51:F82" ca="1" si="121">TODAY()-10</f>
        <v>43664</v>
      </c>
      <c r="G51" s="23">
        <v>1143.1111111111099</v>
      </c>
      <c r="H51" s="24">
        <f ca="1">IF(COUNTA(Tracker!$E51,Tracker!$F51)&lt;&gt;2,"",DAYS360(Tracker!$E51,Tracker!$F51,FALSE))</f>
        <v>31</v>
      </c>
      <c r="I51" s="25">
        <f t="shared" ref="I51:I82" ca="1" si="122">TODAY()-41</f>
        <v>43633</v>
      </c>
      <c r="J51" s="22">
        <f t="shared" ref="J51:J82" ca="1" si="123">TODAY()-7</f>
        <v>43667</v>
      </c>
      <c r="K51" s="23">
        <v>785.57777777777801</v>
      </c>
      <c r="L51" s="26">
        <f ca="1">IF(COUNTA(Tracker!$I51,Tracker!$J51)&lt;&gt;2,"",DAYS360(Tracker!$I51,Tracker!$J51,FALSE))</f>
        <v>34</v>
      </c>
      <c r="M51" s="21">
        <v>8</v>
      </c>
    </row>
    <row r="52" spans="2:13" ht="30" customHeight="1" x14ac:dyDescent="0.3">
      <c r="B52" s="21" t="s">
        <v>433</v>
      </c>
      <c r="C52" s="21" t="s">
        <v>13</v>
      </c>
      <c r="D52" s="21" t="s">
        <v>19</v>
      </c>
      <c r="E52" s="22">
        <f t="shared" ref="E52:E83" ca="1" si="124">TODAY()-100</f>
        <v>43574</v>
      </c>
      <c r="F52" s="22">
        <f t="shared" ref="F52:F83" ca="1" si="125">TODAY()-40</f>
        <v>43634</v>
      </c>
      <c r="G52" s="23">
        <v>1160.7777777777801</v>
      </c>
      <c r="H52" s="24">
        <f ca="1">IF(COUNTA(Tracker!$E52,Tracker!$F52)&lt;&gt;2,"",DAYS360(Tracker!$E52,Tracker!$F52,FALSE))</f>
        <v>59</v>
      </c>
      <c r="I52" s="25">
        <f t="shared" ref="I52:I83" ca="1" si="126">TODAY()-100</f>
        <v>43574</v>
      </c>
      <c r="J52" s="22">
        <f t="shared" ref="J52:J83" ca="1" si="127">TODAY()-27</f>
        <v>43647</v>
      </c>
      <c r="K52" s="23">
        <v>794.47777777777799</v>
      </c>
      <c r="L52" s="26">
        <f ca="1">IF(COUNTA(Tracker!$I52,Tracker!$J52)&lt;&gt;2,"",DAYS360(Tracker!$I52,Tracker!$J52,FALSE))</f>
        <v>72</v>
      </c>
      <c r="M52" s="21">
        <v>7</v>
      </c>
    </row>
    <row r="53" spans="2:13" ht="30" customHeight="1" x14ac:dyDescent="0.3">
      <c r="B53" s="21" t="s">
        <v>434</v>
      </c>
      <c r="C53" s="21" t="s">
        <v>16</v>
      </c>
      <c r="D53" s="21" t="s">
        <v>21</v>
      </c>
      <c r="E53" s="22">
        <f t="shared" ref="E53:E84" ca="1" si="128">TODAY()-90</f>
        <v>43584</v>
      </c>
      <c r="F53" s="22">
        <f t="shared" ref="F53:F84" ca="1" si="129">TODAY()-80</f>
        <v>43594</v>
      </c>
      <c r="G53" s="23">
        <v>1178.44444444444</v>
      </c>
      <c r="H53" s="24">
        <f ca="1">IF(COUNTA(Tracker!$E53,Tracker!$F53)&lt;&gt;2,"",DAYS360(Tracker!$E53,Tracker!$F53,FALSE))</f>
        <v>10</v>
      </c>
      <c r="I53" s="25">
        <f t="shared" ref="I53:I84" ca="1" si="130">TODAY()-90</f>
        <v>43584</v>
      </c>
      <c r="J53" s="22">
        <f t="shared" ref="J53:J84" ca="1" si="131">TODAY()-71</f>
        <v>43603</v>
      </c>
      <c r="K53" s="23">
        <v>803.37777777777796</v>
      </c>
      <c r="L53" s="26">
        <f ca="1">IF(COUNTA(Tracker!$I53,Tracker!$J53)&lt;&gt;2,"",DAYS360(Tracker!$I53,Tracker!$J53,FALSE))</f>
        <v>19</v>
      </c>
      <c r="M53" s="21">
        <v>7</v>
      </c>
    </row>
    <row r="54" spans="2:13" ht="30" customHeight="1" x14ac:dyDescent="0.3">
      <c r="B54" s="21" t="s">
        <v>435</v>
      </c>
      <c r="C54" s="21" t="s">
        <v>23</v>
      </c>
      <c r="D54" s="21" t="s">
        <v>19</v>
      </c>
      <c r="E54" s="22">
        <f t="shared" ca="1" si="128"/>
        <v>43584</v>
      </c>
      <c r="F54" s="22">
        <f t="shared" ref="F54:F85" ca="1" si="132">TODAY()-50</f>
        <v>43624</v>
      </c>
      <c r="G54" s="23">
        <v>1196.1111111111099</v>
      </c>
      <c r="H54" s="24">
        <f ca="1">IF(COUNTA(Tracker!$E54,Tracker!$F54)&lt;&gt;2,"",DAYS360(Tracker!$E54,Tracker!$F54,FALSE))</f>
        <v>39</v>
      </c>
      <c r="I54" s="25">
        <f t="shared" ca="1" si="130"/>
        <v>43584</v>
      </c>
      <c r="J54" s="22">
        <f t="shared" ref="J54:J85" ca="1" si="133">TODAY()-44</f>
        <v>43630</v>
      </c>
      <c r="K54" s="23">
        <v>812.27777777777806</v>
      </c>
      <c r="L54" s="26">
        <f ca="1">IF(COUNTA(Tracker!$I54,Tracker!$J54)&lt;&gt;2,"",DAYS360(Tracker!$I54,Tracker!$J54,FALSE))</f>
        <v>45</v>
      </c>
      <c r="M54" s="21">
        <v>5</v>
      </c>
    </row>
    <row r="55" spans="2:13" ht="30" customHeight="1" x14ac:dyDescent="0.3">
      <c r="B55" s="21" t="s">
        <v>436</v>
      </c>
      <c r="C55" s="21" t="s">
        <v>25</v>
      </c>
      <c r="D55" s="21" t="s">
        <v>17</v>
      </c>
      <c r="E55" s="22">
        <f t="shared" ref="E55:E86" ca="1" si="134">TODAY()-60</f>
        <v>43614</v>
      </c>
      <c r="F55" s="22">
        <f t="shared" ca="1" si="132"/>
        <v>43624</v>
      </c>
      <c r="G55" s="23">
        <v>1213.7777777777801</v>
      </c>
      <c r="H55" s="24">
        <f ca="1">IF(COUNTA(Tracker!$E55,Tracker!$F55)&lt;&gt;2,"",DAYS360(Tracker!$E55,Tracker!$F55,FALSE))</f>
        <v>9</v>
      </c>
      <c r="I55" s="25">
        <f t="shared" ref="I55:I86" ca="1" si="135">TODAY()-60</f>
        <v>43614</v>
      </c>
      <c r="J55" s="22">
        <f t="shared" ref="J55:J86" ca="1" si="136">TODAY()-45</f>
        <v>43629</v>
      </c>
      <c r="K55" s="23">
        <v>821.17777777777803</v>
      </c>
      <c r="L55" s="26">
        <f ca="1">IF(COUNTA(Tracker!$I55,Tracker!$J55)&lt;&gt;2,"",DAYS360(Tracker!$I55,Tracker!$J55,FALSE))</f>
        <v>14</v>
      </c>
      <c r="M55" s="21">
        <v>7</v>
      </c>
    </row>
    <row r="56" spans="2:13" ht="30" customHeight="1" x14ac:dyDescent="0.3">
      <c r="B56" s="21" t="s">
        <v>437</v>
      </c>
      <c r="C56" s="21" t="s">
        <v>27</v>
      </c>
      <c r="D56" s="21" t="s">
        <v>14</v>
      </c>
      <c r="E56" s="22">
        <f t="shared" ref="E56:E87" ca="1" si="137">TODAY()-44</f>
        <v>43630</v>
      </c>
      <c r="F56" s="22">
        <f t="shared" ref="F56:F87" ca="1" si="138">TODAY()-20</f>
        <v>43654</v>
      </c>
      <c r="G56" s="23">
        <v>1231.44444444444</v>
      </c>
      <c r="H56" s="24">
        <f ca="1">IF(COUNTA(Tracker!$E56,Tracker!$F56)&lt;&gt;2,"",DAYS360(Tracker!$E56,Tracker!$F56,FALSE))</f>
        <v>24</v>
      </c>
      <c r="I56" s="25">
        <f t="shared" ref="I56:I87" ca="1" si="139">TODAY()-44</f>
        <v>43630</v>
      </c>
      <c r="J56" s="22">
        <f t="shared" ref="J56:J87" ca="1" si="140">TODAY()-15</f>
        <v>43659</v>
      </c>
      <c r="K56" s="23">
        <v>830.07777777777801</v>
      </c>
      <c r="L56" s="26">
        <f ca="1">IF(COUNTA(Tracker!$I56,Tracker!$J56)&lt;&gt;2,"",DAYS360(Tracker!$I56,Tracker!$J56,FALSE))</f>
        <v>29</v>
      </c>
      <c r="M56" s="21">
        <v>5</v>
      </c>
    </row>
    <row r="57" spans="2:13" ht="30" customHeight="1" x14ac:dyDescent="0.3">
      <c r="B57" s="21" t="s">
        <v>438</v>
      </c>
      <c r="C57" s="21" t="s">
        <v>16</v>
      </c>
      <c r="D57" s="21" t="s">
        <v>14</v>
      </c>
      <c r="E57" s="22">
        <f t="shared" ref="E57:E88" ca="1" si="141">TODAY()-39</f>
        <v>43635</v>
      </c>
      <c r="F57" s="22">
        <f t="shared" ref="F57:F88" ca="1" si="142">TODAY()</f>
        <v>43674</v>
      </c>
      <c r="G57" s="23">
        <v>1249.1111111111099</v>
      </c>
      <c r="H57" s="24">
        <f ca="1">IF(COUNTA(Tracker!$E57,Tracker!$F57)&lt;&gt;2,"",DAYS360(Tracker!$E57,Tracker!$F57,FALSE))</f>
        <v>39</v>
      </c>
      <c r="I57" s="25">
        <f t="shared" ref="I57:I88" ca="1" si="143">TODAY()-45</f>
        <v>43629</v>
      </c>
      <c r="J57" s="22">
        <f t="shared" ref="J57:J88" ca="1" si="144">TODAY()-5</f>
        <v>43669</v>
      </c>
      <c r="K57" s="23">
        <v>838.97777777777799</v>
      </c>
      <c r="L57" s="26">
        <f ca="1">IF(COUNTA(Tracker!$I57,Tracker!$J57)&lt;&gt;2,"",DAYS360(Tracker!$I57,Tracker!$J57,FALSE))</f>
        <v>40</v>
      </c>
      <c r="M57" s="21">
        <v>6</v>
      </c>
    </row>
    <row r="58" spans="2:13" ht="30" customHeight="1" x14ac:dyDescent="0.3">
      <c r="B58" s="14" t="s">
        <v>439</v>
      </c>
      <c r="C58" s="14" t="s">
        <v>25</v>
      </c>
      <c r="D58" s="14" t="s">
        <v>14</v>
      </c>
      <c r="E58" s="27">
        <v>42405</v>
      </c>
      <c r="F58" s="27">
        <v>42530</v>
      </c>
      <c r="G58" s="28">
        <v>1266.7777777777801</v>
      </c>
      <c r="H58" s="29">
        <f>IF(COUNTA(Tracker!$E58,Tracker!$F58)&lt;&gt;2,"",DAYS360(Tracker!$E58,Tracker!$F58,FALSE))</f>
        <v>124</v>
      </c>
      <c r="I58" s="30">
        <v>42434</v>
      </c>
      <c r="J58" s="27">
        <v>42495</v>
      </c>
      <c r="K58" s="28">
        <v>847.87777777777796</v>
      </c>
      <c r="L58" s="31">
        <f>IF(COUNTA(Tracker!$I58,Tracker!$J58)&lt;&gt;2,"",DAYS360(Tracker!$I58,Tracker!$J58,FALSE))</f>
        <v>60</v>
      </c>
      <c r="M58" s="14">
        <v>8</v>
      </c>
    </row>
    <row r="59" spans="2:13" ht="30" customHeight="1" x14ac:dyDescent="0.3">
      <c r="B59" s="15" t="s">
        <v>440</v>
      </c>
      <c r="C59" s="15" t="s">
        <v>13</v>
      </c>
      <c r="D59" s="15" t="s">
        <v>14</v>
      </c>
      <c r="E59" s="16">
        <f t="shared" ref="E59:E90" ca="1" si="145">TODAY()-65</f>
        <v>43609</v>
      </c>
      <c r="F59" s="16">
        <f t="shared" ref="F59:F90" ca="1" si="146">TODAY()-5</f>
        <v>43669</v>
      </c>
      <c r="G59" s="17">
        <v>1284.44444444444</v>
      </c>
      <c r="H59" s="18">
        <f ca="1">IF(COUNTA(Tracker!$E59,Tracker!$F59)&lt;&gt;2,"",DAYS360(Tracker!$E59,Tracker!$F59,FALSE))</f>
        <v>59</v>
      </c>
      <c r="I59" s="19">
        <f t="shared" ref="I59:I90" ca="1" si="147">TODAY()-65</f>
        <v>43609</v>
      </c>
      <c r="J59" s="16">
        <f t="shared" ref="J59:J90" ca="1" si="148">TODAY()</f>
        <v>43674</v>
      </c>
      <c r="K59" s="17">
        <v>856.77777777777806</v>
      </c>
      <c r="L59" s="20">
        <f ca="1">IF(COUNTA(Tracker!$I59,Tracker!$J59)&lt;&gt;2,"",DAYS360(Tracker!$I59,Tracker!$J59,FALSE))</f>
        <v>64</v>
      </c>
      <c r="M59" s="15">
        <v>6</v>
      </c>
    </row>
    <row r="60" spans="2:13" ht="30" customHeight="1" x14ac:dyDescent="0.3">
      <c r="B60" s="21" t="s">
        <v>441</v>
      </c>
      <c r="C60" s="21" t="s">
        <v>16</v>
      </c>
      <c r="D60" s="21" t="s">
        <v>17</v>
      </c>
      <c r="E60" s="22">
        <f t="shared" ref="E60:E91" ca="1" si="149">TODAY()-41</f>
        <v>43633</v>
      </c>
      <c r="F60" s="22">
        <f t="shared" ref="F60:F91" ca="1" si="150">TODAY()-10</f>
        <v>43664</v>
      </c>
      <c r="G60" s="23">
        <v>1302.1111111111099</v>
      </c>
      <c r="H60" s="24">
        <f ca="1">IF(COUNTA(Tracker!$E60,Tracker!$F60)&lt;&gt;2,"",DAYS360(Tracker!$E60,Tracker!$F60,FALSE))</f>
        <v>31</v>
      </c>
      <c r="I60" s="25">
        <f t="shared" ref="I60:I91" ca="1" si="151">TODAY()-41</f>
        <v>43633</v>
      </c>
      <c r="J60" s="22">
        <f t="shared" ref="J60:J91" ca="1" si="152">TODAY()-7</f>
        <v>43667</v>
      </c>
      <c r="K60" s="23">
        <v>865.67777777777803</v>
      </c>
      <c r="L60" s="26">
        <f ca="1">IF(COUNTA(Tracker!$I60,Tracker!$J60)&lt;&gt;2,"",DAYS360(Tracker!$I60,Tracker!$J60,FALSE))</f>
        <v>34</v>
      </c>
      <c r="M60" s="21">
        <v>5</v>
      </c>
    </row>
    <row r="61" spans="2:13" ht="30" customHeight="1" x14ac:dyDescent="0.3">
      <c r="B61" s="21" t="s">
        <v>442</v>
      </c>
      <c r="C61" s="21" t="s">
        <v>13</v>
      </c>
      <c r="D61" s="21" t="s">
        <v>19</v>
      </c>
      <c r="E61" s="22">
        <f t="shared" ref="E61:E92" ca="1" si="153">TODAY()-100</f>
        <v>43574</v>
      </c>
      <c r="F61" s="22">
        <f t="shared" ref="F61:F92" ca="1" si="154">TODAY()-40</f>
        <v>43634</v>
      </c>
      <c r="G61" s="23">
        <v>1319.7777777777801</v>
      </c>
      <c r="H61" s="24">
        <f ca="1">IF(COUNTA(Tracker!$E61,Tracker!$F61)&lt;&gt;2,"",DAYS360(Tracker!$E61,Tracker!$F61,FALSE))</f>
        <v>59</v>
      </c>
      <c r="I61" s="25">
        <f t="shared" ref="I61:I92" ca="1" si="155">TODAY()-100</f>
        <v>43574</v>
      </c>
      <c r="J61" s="22">
        <f t="shared" ref="J61:J92" ca="1" si="156">TODAY()-27</f>
        <v>43647</v>
      </c>
      <c r="K61" s="23">
        <v>874.57777777777801</v>
      </c>
      <c r="L61" s="26">
        <f ca="1">IF(COUNTA(Tracker!$I61,Tracker!$J61)&lt;&gt;2,"",DAYS360(Tracker!$I61,Tracker!$J61,FALSE))</f>
        <v>72</v>
      </c>
      <c r="M61" s="21">
        <v>7</v>
      </c>
    </row>
    <row r="62" spans="2:13" ht="30" customHeight="1" x14ac:dyDescent="0.3">
      <c r="B62" s="21" t="s">
        <v>443</v>
      </c>
      <c r="C62" s="21" t="s">
        <v>16</v>
      </c>
      <c r="D62" s="21" t="s">
        <v>21</v>
      </c>
      <c r="E62" s="22">
        <f t="shared" ref="E62:E93" ca="1" si="157">TODAY()-90</f>
        <v>43584</v>
      </c>
      <c r="F62" s="22">
        <f t="shared" ref="F62:F93" ca="1" si="158">TODAY()-80</f>
        <v>43594</v>
      </c>
      <c r="G62" s="23">
        <v>1337.44444444444</v>
      </c>
      <c r="H62" s="24">
        <f ca="1">IF(COUNTA(Tracker!$E62,Tracker!$F62)&lt;&gt;2,"",DAYS360(Tracker!$E62,Tracker!$F62,FALSE))</f>
        <v>10</v>
      </c>
      <c r="I62" s="25">
        <f t="shared" ref="I62:I93" ca="1" si="159">TODAY()-90</f>
        <v>43584</v>
      </c>
      <c r="J62" s="22">
        <f t="shared" ref="J62:J93" ca="1" si="160">TODAY()-71</f>
        <v>43603</v>
      </c>
      <c r="K62" s="23">
        <v>883.47777777777799</v>
      </c>
      <c r="L62" s="26">
        <f ca="1">IF(COUNTA(Tracker!$I62,Tracker!$J62)&lt;&gt;2,"",DAYS360(Tracker!$I62,Tracker!$J62,FALSE))</f>
        <v>19</v>
      </c>
      <c r="M62" s="21">
        <v>7</v>
      </c>
    </row>
    <row r="63" spans="2:13" ht="30" customHeight="1" x14ac:dyDescent="0.3">
      <c r="B63" s="21" t="s">
        <v>444</v>
      </c>
      <c r="C63" s="21" t="s">
        <v>23</v>
      </c>
      <c r="D63" s="21" t="s">
        <v>19</v>
      </c>
      <c r="E63" s="22">
        <f t="shared" ca="1" si="157"/>
        <v>43584</v>
      </c>
      <c r="F63" s="22">
        <f t="shared" ref="F63:F94" ca="1" si="161">TODAY()-50</f>
        <v>43624</v>
      </c>
      <c r="G63" s="23">
        <v>1355.1111111111099</v>
      </c>
      <c r="H63" s="24">
        <f ca="1">IF(COUNTA(Tracker!$E63,Tracker!$F63)&lt;&gt;2,"",DAYS360(Tracker!$E63,Tracker!$F63,FALSE))</f>
        <v>39</v>
      </c>
      <c r="I63" s="25">
        <f t="shared" ca="1" si="159"/>
        <v>43584</v>
      </c>
      <c r="J63" s="22">
        <f t="shared" ref="J63:J94" ca="1" si="162">TODAY()-44</f>
        <v>43630</v>
      </c>
      <c r="K63" s="23">
        <v>892.37777777777796</v>
      </c>
      <c r="L63" s="26">
        <f ca="1">IF(COUNTA(Tracker!$I63,Tracker!$J63)&lt;&gt;2,"",DAYS360(Tracker!$I63,Tracker!$J63,FALSE))</f>
        <v>45</v>
      </c>
      <c r="M63" s="21">
        <v>8</v>
      </c>
    </row>
    <row r="64" spans="2:13" ht="30" customHeight="1" x14ac:dyDescent="0.3">
      <c r="B64" s="21" t="s">
        <v>445</v>
      </c>
      <c r="C64" s="21" t="s">
        <v>25</v>
      </c>
      <c r="D64" s="21" t="s">
        <v>17</v>
      </c>
      <c r="E64" s="22">
        <f t="shared" ref="E64:E95" ca="1" si="163">TODAY()-60</f>
        <v>43614</v>
      </c>
      <c r="F64" s="22">
        <f t="shared" ca="1" si="161"/>
        <v>43624</v>
      </c>
      <c r="G64" s="23">
        <v>1372.7777777777701</v>
      </c>
      <c r="H64" s="24">
        <f ca="1">IF(COUNTA(Tracker!$E64,Tracker!$F64)&lt;&gt;2,"",DAYS360(Tracker!$E64,Tracker!$F64,FALSE))</f>
        <v>9</v>
      </c>
      <c r="I64" s="25">
        <f t="shared" ref="I64:I95" ca="1" si="164">TODAY()-60</f>
        <v>43614</v>
      </c>
      <c r="J64" s="22">
        <f t="shared" ref="J64:J95" ca="1" si="165">TODAY()-45</f>
        <v>43629</v>
      </c>
      <c r="K64" s="23">
        <v>901.27777777777806</v>
      </c>
      <c r="L64" s="26">
        <f ca="1">IF(COUNTA(Tracker!$I64,Tracker!$J64)&lt;&gt;2,"",DAYS360(Tracker!$I64,Tracker!$J64,FALSE))</f>
        <v>14</v>
      </c>
      <c r="M64" s="21">
        <v>10</v>
      </c>
    </row>
    <row r="65" spans="2:13" ht="30" customHeight="1" x14ac:dyDescent="0.3">
      <c r="B65" s="21" t="s">
        <v>446</v>
      </c>
      <c r="C65" s="21" t="s">
        <v>27</v>
      </c>
      <c r="D65" s="21" t="s">
        <v>14</v>
      </c>
      <c r="E65" s="22">
        <f t="shared" ref="E65:E96" ca="1" si="166">TODAY()-44</f>
        <v>43630</v>
      </c>
      <c r="F65" s="22">
        <f t="shared" ref="F65:F96" ca="1" si="167">TODAY()-20</f>
        <v>43654</v>
      </c>
      <c r="G65" s="23">
        <v>1390.44444444444</v>
      </c>
      <c r="H65" s="24">
        <f ca="1">IF(COUNTA(Tracker!$E65,Tracker!$F65)&lt;&gt;2,"",DAYS360(Tracker!$E65,Tracker!$F65,FALSE))</f>
        <v>24</v>
      </c>
      <c r="I65" s="25">
        <f t="shared" ref="I65:I96" ca="1" si="168">TODAY()-44</f>
        <v>43630</v>
      </c>
      <c r="J65" s="22">
        <f t="shared" ref="J65:J96" ca="1" si="169">TODAY()-15</f>
        <v>43659</v>
      </c>
      <c r="K65" s="23">
        <v>910.17777777777803</v>
      </c>
      <c r="L65" s="26">
        <f ca="1">IF(COUNTA(Tracker!$I65,Tracker!$J65)&lt;&gt;2,"",DAYS360(Tracker!$I65,Tracker!$J65,FALSE))</f>
        <v>29</v>
      </c>
      <c r="M65" s="21">
        <v>6</v>
      </c>
    </row>
    <row r="66" spans="2:13" ht="30" customHeight="1" x14ac:dyDescent="0.3">
      <c r="B66" s="21" t="s">
        <v>447</v>
      </c>
      <c r="C66" s="21" t="s">
        <v>16</v>
      </c>
      <c r="D66" s="21" t="s">
        <v>14</v>
      </c>
      <c r="E66" s="22">
        <f t="shared" ref="E66:E97" ca="1" si="170">TODAY()-39</f>
        <v>43635</v>
      </c>
      <c r="F66" s="22">
        <f t="shared" ref="F66:F97" ca="1" si="171">TODAY()</f>
        <v>43674</v>
      </c>
      <c r="G66" s="23">
        <v>1408.1111111111099</v>
      </c>
      <c r="H66" s="24">
        <f ca="1">IF(COUNTA(Tracker!$E66,Tracker!$F66)&lt;&gt;2,"",DAYS360(Tracker!$E66,Tracker!$F66,FALSE))</f>
        <v>39</v>
      </c>
      <c r="I66" s="25">
        <f t="shared" ref="I66:I97" ca="1" si="172">TODAY()-45</f>
        <v>43629</v>
      </c>
      <c r="J66" s="22">
        <f t="shared" ref="J66:J97" ca="1" si="173">TODAY()-5</f>
        <v>43669</v>
      </c>
      <c r="K66" s="23">
        <v>919.07777777777801</v>
      </c>
      <c r="L66" s="26">
        <f ca="1">IF(COUNTA(Tracker!$I66,Tracker!$J66)&lt;&gt;2,"",DAYS360(Tracker!$I66,Tracker!$J66,FALSE))</f>
        <v>40</v>
      </c>
      <c r="M66" s="21">
        <v>9</v>
      </c>
    </row>
    <row r="67" spans="2:13" ht="30" customHeight="1" x14ac:dyDescent="0.3">
      <c r="B67" s="14" t="s">
        <v>448</v>
      </c>
      <c r="C67" s="14" t="s">
        <v>25</v>
      </c>
      <c r="D67" s="14" t="s">
        <v>14</v>
      </c>
      <c r="E67" s="27">
        <v>42405</v>
      </c>
      <c r="F67" s="27">
        <v>42530</v>
      </c>
      <c r="G67" s="28">
        <v>1425.7777777777701</v>
      </c>
      <c r="H67" s="29">
        <f>IF(COUNTA(Tracker!$E67,Tracker!$F67)&lt;&gt;2,"",DAYS360(Tracker!$E67,Tracker!$F67,FALSE))</f>
        <v>124</v>
      </c>
      <c r="I67" s="30">
        <v>42434</v>
      </c>
      <c r="J67" s="27">
        <v>42495</v>
      </c>
      <c r="K67" s="28">
        <v>927.97777777777799</v>
      </c>
      <c r="L67" s="31">
        <f>IF(COUNTA(Tracker!$I67,Tracker!$J67)&lt;&gt;2,"",DAYS360(Tracker!$I67,Tracker!$J67,FALSE))</f>
        <v>60</v>
      </c>
      <c r="M67" s="14">
        <v>6</v>
      </c>
    </row>
    <row r="68" spans="2:13" ht="30" customHeight="1" x14ac:dyDescent="0.3">
      <c r="B68" s="15" t="s">
        <v>449</v>
      </c>
      <c r="C68" s="15" t="s">
        <v>13</v>
      </c>
      <c r="D68" s="15" t="s">
        <v>14</v>
      </c>
      <c r="E68" s="16">
        <f t="shared" ref="E68:E99" ca="1" si="174">TODAY()-65</f>
        <v>43609</v>
      </c>
      <c r="F68" s="16">
        <f t="shared" ref="F68:F99" ca="1" si="175">TODAY()-5</f>
        <v>43669</v>
      </c>
      <c r="G68" s="17">
        <v>1443.44444444444</v>
      </c>
      <c r="H68" s="18">
        <f ca="1">IF(COUNTA(Tracker!$E68,Tracker!$F68)&lt;&gt;2,"",DAYS360(Tracker!$E68,Tracker!$F68,FALSE))</f>
        <v>59</v>
      </c>
      <c r="I68" s="19">
        <f t="shared" ref="I68:I99" ca="1" si="176">TODAY()-65</f>
        <v>43609</v>
      </c>
      <c r="J68" s="16">
        <f t="shared" ref="J68:J99" ca="1" si="177">TODAY()</f>
        <v>43674</v>
      </c>
      <c r="K68" s="17">
        <v>936.87777777777796</v>
      </c>
      <c r="L68" s="20">
        <f ca="1">IF(COUNTA(Tracker!$I68,Tracker!$J68)&lt;&gt;2,"",DAYS360(Tracker!$I68,Tracker!$J68,FALSE))</f>
        <v>64</v>
      </c>
      <c r="M68" s="15">
        <v>9</v>
      </c>
    </row>
    <row r="69" spans="2:13" ht="30" customHeight="1" x14ac:dyDescent="0.3">
      <c r="B69" s="21" t="s">
        <v>450</v>
      </c>
      <c r="C69" s="21" t="s">
        <v>16</v>
      </c>
      <c r="D69" s="21" t="s">
        <v>17</v>
      </c>
      <c r="E69" s="22">
        <f t="shared" ref="E69:E100" ca="1" si="178">TODAY()-41</f>
        <v>43633</v>
      </c>
      <c r="F69" s="22">
        <f t="shared" ref="F69:F100" ca="1" si="179">TODAY()-10</f>
        <v>43664</v>
      </c>
      <c r="G69" s="23">
        <v>1461.1111111111099</v>
      </c>
      <c r="H69" s="24">
        <f ca="1">IF(COUNTA(Tracker!$E69,Tracker!$F69)&lt;&gt;2,"",DAYS360(Tracker!$E69,Tracker!$F69,FALSE))</f>
        <v>31</v>
      </c>
      <c r="I69" s="25">
        <f t="shared" ref="I69:I100" ca="1" si="180">TODAY()-41</f>
        <v>43633</v>
      </c>
      <c r="J69" s="22">
        <f t="shared" ref="J69:J100" ca="1" si="181">TODAY()-7</f>
        <v>43667</v>
      </c>
      <c r="K69" s="23">
        <v>945.77777777777806</v>
      </c>
      <c r="L69" s="26">
        <f ca="1">IF(COUNTA(Tracker!$I69,Tracker!$J69)&lt;&gt;2,"",DAYS360(Tracker!$I69,Tracker!$J69,FALSE))</f>
        <v>34</v>
      </c>
      <c r="M69" s="21">
        <v>9</v>
      </c>
    </row>
    <row r="70" spans="2:13" ht="30" customHeight="1" x14ac:dyDescent="0.3">
      <c r="B70" s="21" t="s">
        <v>451</v>
      </c>
      <c r="C70" s="21" t="s">
        <v>13</v>
      </c>
      <c r="D70" s="21" t="s">
        <v>19</v>
      </c>
      <c r="E70" s="22">
        <f t="shared" ref="E70:E101" ca="1" si="182">TODAY()-100</f>
        <v>43574</v>
      </c>
      <c r="F70" s="22">
        <f t="shared" ref="F70:F101" ca="1" si="183">TODAY()-40</f>
        <v>43634</v>
      </c>
      <c r="G70" s="23">
        <v>1478.7777777777701</v>
      </c>
      <c r="H70" s="24">
        <f ca="1">IF(COUNTA(Tracker!$E70,Tracker!$F70)&lt;&gt;2,"",DAYS360(Tracker!$E70,Tracker!$F70,FALSE))</f>
        <v>59</v>
      </c>
      <c r="I70" s="25">
        <f t="shared" ref="I70:I101" ca="1" si="184">TODAY()-100</f>
        <v>43574</v>
      </c>
      <c r="J70" s="22">
        <f t="shared" ref="J70:J101" ca="1" si="185">TODAY()-27</f>
        <v>43647</v>
      </c>
      <c r="K70" s="23">
        <v>954.67777777777803</v>
      </c>
      <c r="L70" s="26">
        <f ca="1">IF(COUNTA(Tracker!$I70,Tracker!$J70)&lt;&gt;2,"",DAYS360(Tracker!$I70,Tracker!$J70,FALSE))</f>
        <v>72</v>
      </c>
      <c r="M70" s="21">
        <v>8</v>
      </c>
    </row>
    <row r="71" spans="2:13" ht="30" customHeight="1" x14ac:dyDescent="0.3">
      <c r="B71" s="21" t="s">
        <v>452</v>
      </c>
      <c r="C71" s="21" t="s">
        <v>16</v>
      </c>
      <c r="D71" s="21" t="s">
        <v>21</v>
      </c>
      <c r="E71" s="22">
        <f t="shared" ref="E71:E102" ca="1" si="186">TODAY()-90</f>
        <v>43584</v>
      </c>
      <c r="F71" s="22">
        <f t="shared" ref="F71:F102" ca="1" si="187">TODAY()-80</f>
        <v>43594</v>
      </c>
      <c r="G71" s="23">
        <v>1496.44444444444</v>
      </c>
      <c r="H71" s="24">
        <f ca="1">IF(COUNTA(Tracker!$E71,Tracker!$F71)&lt;&gt;2,"",DAYS360(Tracker!$E71,Tracker!$F71,FALSE))</f>
        <v>10</v>
      </c>
      <c r="I71" s="25">
        <f t="shared" ref="I71:I102" ca="1" si="188">TODAY()-90</f>
        <v>43584</v>
      </c>
      <c r="J71" s="22">
        <f t="shared" ref="J71:J102" ca="1" si="189">TODAY()-71</f>
        <v>43603</v>
      </c>
      <c r="K71" s="23">
        <v>963.57777777777801</v>
      </c>
      <c r="L71" s="26">
        <f ca="1">IF(COUNTA(Tracker!$I71,Tracker!$J71)&lt;&gt;2,"",DAYS360(Tracker!$I71,Tracker!$J71,FALSE))</f>
        <v>19</v>
      </c>
      <c r="M71" s="21">
        <v>6</v>
      </c>
    </row>
    <row r="72" spans="2:13" ht="30" customHeight="1" x14ac:dyDescent="0.3">
      <c r="B72" s="21" t="s">
        <v>453</v>
      </c>
      <c r="C72" s="21" t="s">
        <v>23</v>
      </c>
      <c r="D72" s="21" t="s">
        <v>19</v>
      </c>
      <c r="E72" s="22">
        <f t="shared" ca="1" si="186"/>
        <v>43584</v>
      </c>
      <c r="F72" s="22">
        <f t="shared" ref="F72:F103" ca="1" si="190">TODAY()-50</f>
        <v>43624</v>
      </c>
      <c r="G72" s="23">
        <v>1514.1111111111099</v>
      </c>
      <c r="H72" s="24">
        <f ca="1">IF(COUNTA(Tracker!$E72,Tracker!$F72)&lt;&gt;2,"",DAYS360(Tracker!$E72,Tracker!$F72,FALSE))</f>
        <v>39</v>
      </c>
      <c r="I72" s="25">
        <f t="shared" ca="1" si="188"/>
        <v>43584</v>
      </c>
      <c r="J72" s="22">
        <f t="shared" ref="J72:J103" ca="1" si="191">TODAY()-44</f>
        <v>43630</v>
      </c>
      <c r="K72" s="23">
        <v>972.47777777777799</v>
      </c>
      <c r="L72" s="26">
        <f ca="1">IF(COUNTA(Tracker!$I72,Tracker!$J72)&lt;&gt;2,"",DAYS360(Tracker!$I72,Tracker!$J72,FALSE))</f>
        <v>45</v>
      </c>
      <c r="M72" s="21">
        <v>8</v>
      </c>
    </row>
    <row r="73" spans="2:13" ht="30" customHeight="1" x14ac:dyDescent="0.3">
      <c r="B73" s="21" t="s">
        <v>454</v>
      </c>
      <c r="C73" s="21" t="s">
        <v>25</v>
      </c>
      <c r="D73" s="21" t="s">
        <v>17</v>
      </c>
      <c r="E73" s="22">
        <f t="shared" ref="E73:E104" ca="1" si="192">TODAY()-60</f>
        <v>43614</v>
      </c>
      <c r="F73" s="22">
        <f t="shared" ca="1" si="190"/>
        <v>43624</v>
      </c>
      <c r="G73" s="23">
        <v>1531.7777777777701</v>
      </c>
      <c r="H73" s="24">
        <f ca="1">IF(COUNTA(Tracker!$E73,Tracker!$F73)&lt;&gt;2,"",DAYS360(Tracker!$E73,Tracker!$F73,FALSE))</f>
        <v>9</v>
      </c>
      <c r="I73" s="25">
        <f t="shared" ref="I73:I104" ca="1" si="193">TODAY()-60</f>
        <v>43614</v>
      </c>
      <c r="J73" s="22">
        <f t="shared" ref="J73:J104" ca="1" si="194">TODAY()-45</f>
        <v>43629</v>
      </c>
      <c r="K73" s="23">
        <v>981.37777777777796</v>
      </c>
      <c r="L73" s="26">
        <f ca="1">IF(COUNTA(Tracker!$I73,Tracker!$J73)&lt;&gt;2,"",DAYS360(Tracker!$I73,Tracker!$J73,FALSE))</f>
        <v>14</v>
      </c>
      <c r="M73" s="21">
        <v>8</v>
      </c>
    </row>
    <row r="74" spans="2:13" ht="30" customHeight="1" x14ac:dyDescent="0.3">
      <c r="B74" s="21" t="s">
        <v>455</v>
      </c>
      <c r="C74" s="21" t="s">
        <v>27</v>
      </c>
      <c r="D74" s="21" t="s">
        <v>14</v>
      </c>
      <c r="E74" s="22">
        <f t="shared" ref="E74:E105" ca="1" si="195">TODAY()-44</f>
        <v>43630</v>
      </c>
      <c r="F74" s="22">
        <f t="shared" ref="F74:F105" ca="1" si="196">TODAY()-20</f>
        <v>43654</v>
      </c>
      <c r="G74" s="23">
        <v>1549.44444444444</v>
      </c>
      <c r="H74" s="24">
        <f ca="1">IF(COUNTA(Tracker!$E74,Tracker!$F74)&lt;&gt;2,"",DAYS360(Tracker!$E74,Tracker!$F74,FALSE))</f>
        <v>24</v>
      </c>
      <c r="I74" s="25">
        <f t="shared" ref="I74:I105" ca="1" si="197">TODAY()-44</f>
        <v>43630</v>
      </c>
      <c r="J74" s="22">
        <f t="shared" ref="J74:J105" ca="1" si="198">TODAY()-15</f>
        <v>43659</v>
      </c>
      <c r="K74" s="23">
        <v>990.27777777777806</v>
      </c>
      <c r="L74" s="26">
        <f ca="1">IF(COUNTA(Tracker!$I74,Tracker!$J74)&lt;&gt;2,"",DAYS360(Tracker!$I74,Tracker!$J74,FALSE))</f>
        <v>29</v>
      </c>
      <c r="M74" s="21">
        <v>8</v>
      </c>
    </row>
    <row r="75" spans="2:13" ht="30" customHeight="1" x14ac:dyDescent="0.3">
      <c r="B75" s="21" t="s">
        <v>456</v>
      </c>
      <c r="C75" s="21" t="s">
        <v>16</v>
      </c>
      <c r="D75" s="21" t="s">
        <v>14</v>
      </c>
      <c r="E75" s="22">
        <f t="shared" ref="E75:E106" ca="1" si="199">TODAY()-39</f>
        <v>43635</v>
      </c>
      <c r="F75" s="22">
        <f t="shared" ref="F75:F106" ca="1" si="200">TODAY()</f>
        <v>43674</v>
      </c>
      <c r="G75" s="23">
        <v>1567.1111111111099</v>
      </c>
      <c r="H75" s="24">
        <f ca="1">IF(COUNTA(Tracker!$E75,Tracker!$F75)&lt;&gt;2,"",DAYS360(Tracker!$E75,Tracker!$F75,FALSE))</f>
        <v>39</v>
      </c>
      <c r="I75" s="25">
        <f t="shared" ref="I75:I106" ca="1" si="201">TODAY()-45</f>
        <v>43629</v>
      </c>
      <c r="J75" s="22">
        <f t="shared" ref="J75:J106" ca="1" si="202">TODAY()-5</f>
        <v>43669</v>
      </c>
      <c r="K75" s="23">
        <v>999.17777777777803</v>
      </c>
      <c r="L75" s="26">
        <f ca="1">IF(COUNTA(Tracker!$I75,Tracker!$J75)&lt;&gt;2,"",DAYS360(Tracker!$I75,Tracker!$J75,FALSE))</f>
        <v>40</v>
      </c>
      <c r="M75" s="21">
        <v>7</v>
      </c>
    </row>
    <row r="76" spans="2:13" ht="30" customHeight="1" x14ac:dyDescent="0.3">
      <c r="B76" s="14" t="s">
        <v>457</v>
      </c>
      <c r="C76" s="14" t="s">
        <v>25</v>
      </c>
      <c r="D76" s="14" t="s">
        <v>14</v>
      </c>
      <c r="E76" s="27">
        <v>42405</v>
      </c>
      <c r="F76" s="27">
        <v>42530</v>
      </c>
      <c r="G76" s="28">
        <v>1584.7777777777701</v>
      </c>
      <c r="H76" s="29">
        <f>IF(COUNTA(Tracker!$E76,Tracker!$F76)&lt;&gt;2,"",DAYS360(Tracker!$E76,Tracker!$F76,FALSE))</f>
        <v>124</v>
      </c>
      <c r="I76" s="30">
        <v>42434</v>
      </c>
      <c r="J76" s="27">
        <v>42495</v>
      </c>
      <c r="K76" s="28">
        <v>1008.0777777777801</v>
      </c>
      <c r="L76" s="31">
        <f>IF(COUNTA(Tracker!$I76,Tracker!$J76)&lt;&gt;2,"",DAYS360(Tracker!$I76,Tracker!$J76,FALSE))</f>
        <v>60</v>
      </c>
      <c r="M76" s="14">
        <v>8</v>
      </c>
    </row>
    <row r="77" spans="2:13" ht="30" customHeight="1" x14ac:dyDescent="0.3">
      <c r="B77" s="15" t="s">
        <v>458</v>
      </c>
      <c r="C77" s="15" t="s">
        <v>13</v>
      </c>
      <c r="D77" s="15" t="s">
        <v>14</v>
      </c>
      <c r="E77" s="16">
        <f t="shared" ref="E77:E108" ca="1" si="203">TODAY()-65</f>
        <v>43609</v>
      </c>
      <c r="F77" s="16">
        <f t="shared" ref="F77:F108" ca="1" si="204">TODAY()-5</f>
        <v>43669</v>
      </c>
      <c r="G77" s="17">
        <v>1602.44444444444</v>
      </c>
      <c r="H77" s="18">
        <f ca="1">IF(COUNTA(Tracker!$E77,Tracker!$F77)&lt;&gt;2,"",DAYS360(Tracker!$E77,Tracker!$F77,FALSE))</f>
        <v>59</v>
      </c>
      <c r="I77" s="19">
        <f t="shared" ref="I77:I108" ca="1" si="205">TODAY()-65</f>
        <v>43609</v>
      </c>
      <c r="J77" s="16">
        <f t="shared" ref="J77:J108" ca="1" si="206">TODAY()</f>
        <v>43674</v>
      </c>
      <c r="K77" s="17">
        <v>1016.97777777778</v>
      </c>
      <c r="L77" s="20">
        <f ca="1">IF(COUNTA(Tracker!$I77,Tracker!$J77)&lt;&gt;2,"",DAYS360(Tracker!$I77,Tracker!$J77,FALSE))</f>
        <v>64</v>
      </c>
      <c r="M77" s="15">
        <v>6</v>
      </c>
    </row>
    <row r="78" spans="2:13" ht="30" customHeight="1" x14ac:dyDescent="0.3">
      <c r="B78" s="21" t="s">
        <v>459</v>
      </c>
      <c r="C78" s="21" t="s">
        <v>16</v>
      </c>
      <c r="D78" s="21" t="s">
        <v>17</v>
      </c>
      <c r="E78" s="22">
        <f t="shared" ref="E78:E109" ca="1" si="207">TODAY()-41</f>
        <v>43633</v>
      </c>
      <c r="F78" s="22">
        <f t="shared" ref="F78:F109" ca="1" si="208">TODAY()-10</f>
        <v>43664</v>
      </c>
      <c r="G78" s="23">
        <v>1620.1111111111099</v>
      </c>
      <c r="H78" s="24">
        <f ca="1">IF(COUNTA(Tracker!$E78,Tracker!$F78)&lt;&gt;2,"",DAYS360(Tracker!$E78,Tracker!$F78,FALSE))</f>
        <v>31</v>
      </c>
      <c r="I78" s="25">
        <f t="shared" ref="I78:I109" ca="1" si="209">TODAY()-41</f>
        <v>43633</v>
      </c>
      <c r="J78" s="22">
        <f t="shared" ref="J78:J109" ca="1" si="210">TODAY()-7</f>
        <v>43667</v>
      </c>
      <c r="K78" s="23">
        <v>1025.87777777778</v>
      </c>
      <c r="L78" s="26">
        <f ca="1">IF(COUNTA(Tracker!$I78,Tracker!$J78)&lt;&gt;2,"",DAYS360(Tracker!$I78,Tracker!$J78,FALSE))</f>
        <v>34</v>
      </c>
      <c r="M78" s="21">
        <v>6</v>
      </c>
    </row>
    <row r="79" spans="2:13" ht="30" customHeight="1" x14ac:dyDescent="0.3">
      <c r="B79" s="21" t="s">
        <v>460</v>
      </c>
      <c r="C79" s="21" t="s">
        <v>13</v>
      </c>
      <c r="D79" s="21" t="s">
        <v>19</v>
      </c>
      <c r="E79" s="22">
        <f t="shared" ref="E79:E110" ca="1" si="211">TODAY()-100</f>
        <v>43574</v>
      </c>
      <c r="F79" s="22">
        <f t="shared" ref="F79:F110" ca="1" si="212">TODAY()-40</f>
        <v>43634</v>
      </c>
      <c r="G79" s="23">
        <v>1637.7777777777701</v>
      </c>
      <c r="H79" s="24">
        <f ca="1">IF(COUNTA(Tracker!$E79,Tracker!$F79)&lt;&gt;2,"",DAYS360(Tracker!$E79,Tracker!$F79,FALSE))</f>
        <v>59</v>
      </c>
      <c r="I79" s="25">
        <f t="shared" ref="I79:I110" ca="1" si="213">TODAY()-100</f>
        <v>43574</v>
      </c>
      <c r="J79" s="22">
        <f t="shared" ref="J79:J110" ca="1" si="214">TODAY()-27</f>
        <v>43647</v>
      </c>
      <c r="K79" s="23">
        <v>1034.7777777777801</v>
      </c>
      <c r="L79" s="26">
        <f ca="1">IF(COUNTA(Tracker!$I79,Tracker!$J79)&lt;&gt;2,"",DAYS360(Tracker!$I79,Tracker!$J79,FALSE))</f>
        <v>72</v>
      </c>
      <c r="M79" s="21">
        <v>10</v>
      </c>
    </row>
    <row r="80" spans="2:13" ht="30" customHeight="1" x14ac:dyDescent="0.3">
      <c r="B80" s="21" t="s">
        <v>461</v>
      </c>
      <c r="C80" s="21" t="s">
        <v>16</v>
      </c>
      <c r="D80" s="21" t="s">
        <v>21</v>
      </c>
      <c r="E80" s="22">
        <f t="shared" ref="E80:E111" ca="1" si="215">TODAY()-90</f>
        <v>43584</v>
      </c>
      <c r="F80" s="22">
        <f t="shared" ref="F80:F111" ca="1" si="216">TODAY()-80</f>
        <v>43594</v>
      </c>
      <c r="G80" s="23">
        <v>1655.44444444444</v>
      </c>
      <c r="H80" s="24">
        <f ca="1">IF(COUNTA(Tracker!$E80,Tracker!$F80)&lt;&gt;2,"",DAYS360(Tracker!$E80,Tracker!$F80,FALSE))</f>
        <v>10</v>
      </c>
      <c r="I80" s="25">
        <f t="shared" ref="I80:I111" ca="1" si="217">TODAY()-90</f>
        <v>43584</v>
      </c>
      <c r="J80" s="22">
        <f t="shared" ref="J80:J111" ca="1" si="218">TODAY()-71</f>
        <v>43603</v>
      </c>
      <c r="K80" s="23">
        <v>1043.67777777778</v>
      </c>
      <c r="L80" s="26">
        <f ca="1">IF(COUNTA(Tracker!$I80,Tracker!$J80)&lt;&gt;2,"",DAYS360(Tracker!$I80,Tracker!$J80,FALSE))</f>
        <v>19</v>
      </c>
      <c r="M80" s="21">
        <v>6</v>
      </c>
    </row>
    <row r="81" spans="2:13" ht="30" customHeight="1" x14ac:dyDescent="0.3">
      <c r="B81" s="21" t="s">
        <v>462</v>
      </c>
      <c r="C81" s="21" t="s">
        <v>23</v>
      </c>
      <c r="D81" s="21" t="s">
        <v>19</v>
      </c>
      <c r="E81" s="22">
        <f t="shared" ca="1" si="215"/>
        <v>43584</v>
      </c>
      <c r="F81" s="22">
        <f t="shared" ref="F81:F112" ca="1" si="219">TODAY()-50</f>
        <v>43624</v>
      </c>
      <c r="G81" s="23">
        <v>1673.1111111111099</v>
      </c>
      <c r="H81" s="24">
        <f ca="1">IF(COUNTA(Tracker!$E81,Tracker!$F81)&lt;&gt;2,"",DAYS360(Tracker!$E81,Tracker!$F81,FALSE))</f>
        <v>39</v>
      </c>
      <c r="I81" s="25">
        <f t="shared" ca="1" si="217"/>
        <v>43584</v>
      </c>
      <c r="J81" s="22">
        <f t="shared" ref="J81:J112" ca="1" si="220">TODAY()-44</f>
        <v>43630</v>
      </c>
      <c r="K81" s="23">
        <v>1052.5777777777801</v>
      </c>
      <c r="L81" s="26">
        <f ca="1">IF(COUNTA(Tracker!$I81,Tracker!$J81)&lt;&gt;2,"",DAYS360(Tracker!$I81,Tracker!$J81,FALSE))</f>
        <v>45</v>
      </c>
      <c r="M81" s="21">
        <v>6</v>
      </c>
    </row>
    <row r="82" spans="2:13" ht="30" customHeight="1" x14ac:dyDescent="0.3">
      <c r="B82" s="21" t="s">
        <v>463</v>
      </c>
      <c r="C82" s="21" t="s">
        <v>25</v>
      </c>
      <c r="D82" s="21" t="s">
        <v>17</v>
      </c>
      <c r="E82" s="22">
        <f t="shared" ref="E82:E113" ca="1" si="221">TODAY()-60</f>
        <v>43614</v>
      </c>
      <c r="F82" s="22">
        <f t="shared" ca="1" si="219"/>
        <v>43624</v>
      </c>
      <c r="G82" s="23">
        <v>1690.7777777777701</v>
      </c>
      <c r="H82" s="24">
        <f ca="1">IF(COUNTA(Tracker!$E82,Tracker!$F82)&lt;&gt;2,"",DAYS360(Tracker!$E82,Tracker!$F82,FALSE))</f>
        <v>9</v>
      </c>
      <c r="I82" s="25">
        <f t="shared" ref="I82:I113" ca="1" si="222">TODAY()-60</f>
        <v>43614</v>
      </c>
      <c r="J82" s="22">
        <f t="shared" ref="J82:J113" ca="1" si="223">TODAY()-45</f>
        <v>43629</v>
      </c>
      <c r="K82" s="23">
        <v>1061.4777777777799</v>
      </c>
      <c r="L82" s="26">
        <f ca="1">IF(COUNTA(Tracker!$I82,Tracker!$J82)&lt;&gt;2,"",DAYS360(Tracker!$I82,Tracker!$J82,FALSE))</f>
        <v>14</v>
      </c>
      <c r="M82" s="21">
        <v>5</v>
      </c>
    </row>
    <row r="83" spans="2:13" ht="30" customHeight="1" x14ac:dyDescent="0.3">
      <c r="B83" s="21" t="s">
        <v>464</v>
      </c>
      <c r="C83" s="21" t="s">
        <v>27</v>
      </c>
      <c r="D83" s="21" t="s">
        <v>14</v>
      </c>
      <c r="E83" s="22">
        <f t="shared" ref="E83:E114" ca="1" si="224">TODAY()-44</f>
        <v>43630</v>
      </c>
      <c r="F83" s="22">
        <f t="shared" ref="F83:F114" ca="1" si="225">TODAY()-20</f>
        <v>43654</v>
      </c>
      <c r="G83" s="23">
        <v>1708.44444444444</v>
      </c>
      <c r="H83" s="24">
        <f ca="1">IF(COUNTA(Tracker!$E83,Tracker!$F83)&lt;&gt;2,"",DAYS360(Tracker!$E83,Tracker!$F83,FALSE))</f>
        <v>24</v>
      </c>
      <c r="I83" s="25">
        <f t="shared" ref="I83:I114" ca="1" si="226">TODAY()-44</f>
        <v>43630</v>
      </c>
      <c r="J83" s="22">
        <f t="shared" ref="J83:J114" ca="1" si="227">TODAY()-15</f>
        <v>43659</v>
      </c>
      <c r="K83" s="23">
        <v>1070.37777777778</v>
      </c>
      <c r="L83" s="26">
        <f ca="1">IF(COUNTA(Tracker!$I83,Tracker!$J83)&lt;&gt;2,"",DAYS360(Tracker!$I83,Tracker!$J83,FALSE))</f>
        <v>29</v>
      </c>
      <c r="M83" s="21">
        <v>5</v>
      </c>
    </row>
    <row r="84" spans="2:13" ht="30" customHeight="1" x14ac:dyDescent="0.3">
      <c r="B84" s="21" t="s">
        <v>465</v>
      </c>
      <c r="C84" s="21" t="s">
        <v>16</v>
      </c>
      <c r="D84" s="21" t="s">
        <v>14</v>
      </c>
      <c r="E84" s="22">
        <f t="shared" ref="E84:E115" ca="1" si="228">TODAY()-39</f>
        <v>43635</v>
      </c>
      <c r="F84" s="22">
        <f t="shared" ref="F84:F115" ca="1" si="229">TODAY()</f>
        <v>43674</v>
      </c>
      <c r="G84" s="23">
        <v>1726.1111111111099</v>
      </c>
      <c r="H84" s="24">
        <f ca="1">IF(COUNTA(Tracker!$E84,Tracker!$F84)&lt;&gt;2,"",DAYS360(Tracker!$E84,Tracker!$F84,FALSE))</f>
        <v>39</v>
      </c>
      <c r="I84" s="25">
        <f t="shared" ref="I84:I115" ca="1" si="230">TODAY()-45</f>
        <v>43629</v>
      </c>
      <c r="J84" s="22">
        <f t="shared" ref="J84:J115" ca="1" si="231">TODAY()-5</f>
        <v>43669</v>
      </c>
      <c r="K84" s="23">
        <v>1079.2777777777801</v>
      </c>
      <c r="L84" s="26">
        <f ca="1">IF(COUNTA(Tracker!$I84,Tracker!$J84)&lt;&gt;2,"",DAYS360(Tracker!$I84,Tracker!$J84,FALSE))</f>
        <v>40</v>
      </c>
      <c r="M84" s="21">
        <v>6</v>
      </c>
    </row>
    <row r="85" spans="2:13" ht="30" customHeight="1" x14ac:dyDescent="0.3">
      <c r="B85" s="14" t="s">
        <v>466</v>
      </c>
      <c r="C85" s="14" t="s">
        <v>25</v>
      </c>
      <c r="D85" s="14" t="s">
        <v>14</v>
      </c>
      <c r="E85" s="27">
        <v>42405</v>
      </c>
      <c r="F85" s="27">
        <v>42530</v>
      </c>
      <c r="G85" s="28">
        <v>1743.7777777777701</v>
      </c>
      <c r="H85" s="29">
        <f>IF(COUNTA(Tracker!$E85,Tracker!$F85)&lt;&gt;2,"",DAYS360(Tracker!$E85,Tracker!$F85,FALSE))</f>
        <v>124</v>
      </c>
      <c r="I85" s="30">
        <v>42434</v>
      </c>
      <c r="J85" s="27">
        <v>42495</v>
      </c>
      <c r="K85" s="28">
        <v>1088.17777777778</v>
      </c>
      <c r="L85" s="31">
        <f>IF(COUNTA(Tracker!$I85,Tracker!$J85)&lt;&gt;2,"",DAYS360(Tracker!$I85,Tracker!$J85,FALSE))</f>
        <v>60</v>
      </c>
      <c r="M85" s="14">
        <v>10</v>
      </c>
    </row>
    <row r="86" spans="2:13" ht="30" customHeight="1" x14ac:dyDescent="0.3">
      <c r="B86" s="15" t="s">
        <v>467</v>
      </c>
      <c r="C86" s="15" t="s">
        <v>13</v>
      </c>
      <c r="D86" s="15" t="s">
        <v>14</v>
      </c>
      <c r="E86" s="16">
        <f t="shared" ref="E86:E117" ca="1" si="232">TODAY()-65</f>
        <v>43609</v>
      </c>
      <c r="F86" s="16">
        <f t="shared" ref="F86:F117" ca="1" si="233">TODAY()-5</f>
        <v>43669</v>
      </c>
      <c r="G86" s="17">
        <v>1761.44444444444</v>
      </c>
      <c r="H86" s="18">
        <f ca="1">IF(COUNTA(Tracker!$E86,Tracker!$F86)&lt;&gt;2,"",DAYS360(Tracker!$E86,Tracker!$F86,FALSE))</f>
        <v>59</v>
      </c>
      <c r="I86" s="19">
        <f t="shared" ref="I86:I117" ca="1" si="234">TODAY()-65</f>
        <v>43609</v>
      </c>
      <c r="J86" s="16">
        <f t="shared" ref="J86:J117" ca="1" si="235">TODAY()</f>
        <v>43674</v>
      </c>
      <c r="K86" s="17">
        <v>1097.0777777777801</v>
      </c>
      <c r="L86" s="20">
        <f ca="1">IF(COUNTA(Tracker!$I86,Tracker!$J86)&lt;&gt;2,"",DAYS360(Tracker!$I86,Tracker!$J86,FALSE))</f>
        <v>64</v>
      </c>
      <c r="M86" s="15">
        <v>9</v>
      </c>
    </row>
    <row r="87" spans="2:13" ht="30" customHeight="1" x14ac:dyDescent="0.3">
      <c r="B87" s="21" t="s">
        <v>468</v>
      </c>
      <c r="C87" s="21" t="s">
        <v>16</v>
      </c>
      <c r="D87" s="21" t="s">
        <v>17</v>
      </c>
      <c r="E87" s="22">
        <f t="shared" ref="E87:E118" ca="1" si="236">TODAY()-41</f>
        <v>43633</v>
      </c>
      <c r="F87" s="22">
        <f t="shared" ref="F87:F118" ca="1" si="237">TODAY()-10</f>
        <v>43664</v>
      </c>
      <c r="G87" s="23">
        <v>1779.1111111111099</v>
      </c>
      <c r="H87" s="24">
        <f ca="1">IF(COUNTA(Tracker!$E87,Tracker!$F87)&lt;&gt;2,"",DAYS360(Tracker!$E87,Tracker!$F87,FALSE))</f>
        <v>31</v>
      </c>
      <c r="I87" s="25">
        <f t="shared" ref="I87:I118" ca="1" si="238">TODAY()-41</f>
        <v>43633</v>
      </c>
      <c r="J87" s="22">
        <f t="shared" ref="J87:J118" ca="1" si="239">TODAY()-7</f>
        <v>43667</v>
      </c>
      <c r="K87" s="23">
        <v>1105.9777777777799</v>
      </c>
      <c r="L87" s="26">
        <f ca="1">IF(COUNTA(Tracker!$I87,Tracker!$J87)&lt;&gt;2,"",DAYS360(Tracker!$I87,Tracker!$J87,FALSE))</f>
        <v>34</v>
      </c>
      <c r="M87" s="21">
        <v>6</v>
      </c>
    </row>
    <row r="88" spans="2:13" ht="30" customHeight="1" x14ac:dyDescent="0.3">
      <c r="B88" s="21" t="s">
        <v>469</v>
      </c>
      <c r="C88" s="21" t="s">
        <v>13</v>
      </c>
      <c r="D88" s="21" t="s">
        <v>19</v>
      </c>
      <c r="E88" s="22">
        <f t="shared" ref="E88:E119" ca="1" si="240">TODAY()-100</f>
        <v>43574</v>
      </c>
      <c r="F88" s="22">
        <f t="shared" ref="F88:F119" ca="1" si="241">TODAY()-40</f>
        <v>43634</v>
      </c>
      <c r="G88" s="23">
        <v>1796.7777777777701</v>
      </c>
      <c r="H88" s="24">
        <f ca="1">IF(COUNTA(Tracker!$E88,Tracker!$F88)&lt;&gt;2,"",DAYS360(Tracker!$E88,Tracker!$F88,FALSE))</f>
        <v>59</v>
      </c>
      <c r="I88" s="25">
        <f t="shared" ref="I88:I119" ca="1" si="242">TODAY()-100</f>
        <v>43574</v>
      </c>
      <c r="J88" s="22">
        <f t="shared" ref="J88:J119" ca="1" si="243">TODAY()-27</f>
        <v>43647</v>
      </c>
      <c r="K88" s="23">
        <v>1114.87777777778</v>
      </c>
      <c r="L88" s="26">
        <f ca="1">IF(COUNTA(Tracker!$I88,Tracker!$J88)&lt;&gt;2,"",DAYS360(Tracker!$I88,Tracker!$J88,FALSE))</f>
        <v>72</v>
      </c>
      <c r="M88" s="21">
        <v>8</v>
      </c>
    </row>
    <row r="89" spans="2:13" ht="30" customHeight="1" x14ac:dyDescent="0.3">
      <c r="B89" s="21" t="s">
        <v>470</v>
      </c>
      <c r="C89" s="21" t="s">
        <v>16</v>
      </c>
      <c r="D89" s="21" t="s">
        <v>21</v>
      </c>
      <c r="E89" s="22">
        <f t="shared" ref="E89:E120" ca="1" si="244">TODAY()-90</f>
        <v>43584</v>
      </c>
      <c r="F89" s="22">
        <f t="shared" ref="F89:F120" ca="1" si="245">TODAY()-80</f>
        <v>43594</v>
      </c>
      <c r="G89" s="23">
        <v>1814.44444444444</v>
      </c>
      <c r="H89" s="24">
        <f ca="1">IF(COUNTA(Tracker!$E89,Tracker!$F89)&lt;&gt;2,"",DAYS360(Tracker!$E89,Tracker!$F89,FALSE))</f>
        <v>10</v>
      </c>
      <c r="I89" s="25">
        <f t="shared" ref="I89:I120" ca="1" si="246">TODAY()-90</f>
        <v>43584</v>
      </c>
      <c r="J89" s="22">
        <f t="shared" ref="J89:J120" ca="1" si="247">TODAY()-71</f>
        <v>43603</v>
      </c>
      <c r="K89" s="23">
        <v>1123.7777777777801</v>
      </c>
      <c r="L89" s="26">
        <f ca="1">IF(COUNTA(Tracker!$I89,Tracker!$J89)&lt;&gt;2,"",DAYS360(Tracker!$I89,Tracker!$J89,FALSE))</f>
        <v>19</v>
      </c>
      <c r="M89" s="21">
        <v>6</v>
      </c>
    </row>
    <row r="90" spans="2:13" ht="30" customHeight="1" x14ac:dyDescent="0.3">
      <c r="B90" s="21" t="s">
        <v>471</v>
      </c>
      <c r="C90" s="21" t="s">
        <v>23</v>
      </c>
      <c r="D90" s="21" t="s">
        <v>19</v>
      </c>
      <c r="E90" s="22">
        <f t="shared" ca="1" si="244"/>
        <v>43584</v>
      </c>
      <c r="F90" s="22">
        <f t="shared" ref="F90:F121" ca="1" si="248">TODAY()-50</f>
        <v>43624</v>
      </c>
      <c r="G90" s="23">
        <v>1832.1111111111099</v>
      </c>
      <c r="H90" s="24">
        <f ca="1">IF(COUNTA(Tracker!$E90,Tracker!$F90)&lt;&gt;2,"",DAYS360(Tracker!$E90,Tracker!$F90,FALSE))</f>
        <v>39</v>
      </c>
      <c r="I90" s="25">
        <f t="shared" ca="1" si="246"/>
        <v>43584</v>
      </c>
      <c r="J90" s="22">
        <f t="shared" ref="J90:J121" ca="1" si="249">TODAY()-44</f>
        <v>43630</v>
      </c>
      <c r="K90" s="23">
        <v>1132.67777777778</v>
      </c>
      <c r="L90" s="26">
        <f ca="1">IF(COUNTA(Tracker!$I90,Tracker!$J90)&lt;&gt;2,"",DAYS360(Tracker!$I90,Tracker!$J90,FALSE))</f>
        <v>45</v>
      </c>
      <c r="M90" s="21">
        <v>10</v>
      </c>
    </row>
    <row r="91" spans="2:13" ht="30" customHeight="1" x14ac:dyDescent="0.3">
      <c r="B91" s="21" t="s">
        <v>472</v>
      </c>
      <c r="C91" s="21" t="s">
        <v>25</v>
      </c>
      <c r="D91" s="21" t="s">
        <v>17</v>
      </c>
      <c r="E91" s="22">
        <f t="shared" ref="E91:E122" ca="1" si="250">TODAY()-60</f>
        <v>43614</v>
      </c>
      <c r="F91" s="22">
        <f t="shared" ca="1" si="248"/>
        <v>43624</v>
      </c>
      <c r="G91" s="23">
        <v>1849.7777777777701</v>
      </c>
      <c r="H91" s="24">
        <f ca="1">IF(COUNTA(Tracker!$E91,Tracker!$F91)&lt;&gt;2,"",DAYS360(Tracker!$E91,Tracker!$F91,FALSE))</f>
        <v>9</v>
      </c>
      <c r="I91" s="25">
        <f t="shared" ref="I91:I122" ca="1" si="251">TODAY()-60</f>
        <v>43614</v>
      </c>
      <c r="J91" s="22">
        <f t="shared" ref="J91:J122" ca="1" si="252">TODAY()-45</f>
        <v>43629</v>
      </c>
      <c r="K91" s="23">
        <v>1141.5777777777801</v>
      </c>
      <c r="L91" s="26">
        <f ca="1">IF(COUNTA(Tracker!$I91,Tracker!$J91)&lt;&gt;2,"",DAYS360(Tracker!$I91,Tracker!$J91,FALSE))</f>
        <v>14</v>
      </c>
      <c r="M91" s="21">
        <v>7</v>
      </c>
    </row>
    <row r="92" spans="2:13" ht="30" customHeight="1" x14ac:dyDescent="0.3">
      <c r="B92" s="21" t="s">
        <v>473</v>
      </c>
      <c r="C92" s="21" t="s">
        <v>27</v>
      </c>
      <c r="D92" s="21" t="s">
        <v>14</v>
      </c>
      <c r="E92" s="22">
        <f t="shared" ref="E92:E123" ca="1" si="253">TODAY()-44</f>
        <v>43630</v>
      </c>
      <c r="F92" s="22">
        <f t="shared" ref="F92:F123" ca="1" si="254">TODAY()-20</f>
        <v>43654</v>
      </c>
      <c r="G92" s="23">
        <v>1867.44444444444</v>
      </c>
      <c r="H92" s="24">
        <f ca="1">IF(COUNTA(Tracker!$E92,Tracker!$F92)&lt;&gt;2,"",DAYS360(Tracker!$E92,Tracker!$F92,FALSE))</f>
        <v>24</v>
      </c>
      <c r="I92" s="25">
        <f t="shared" ref="I92:I123" ca="1" si="255">TODAY()-44</f>
        <v>43630</v>
      </c>
      <c r="J92" s="22">
        <f t="shared" ref="J92:J123" ca="1" si="256">TODAY()-15</f>
        <v>43659</v>
      </c>
      <c r="K92" s="23">
        <v>1150.4777777777799</v>
      </c>
      <c r="L92" s="26">
        <f ca="1">IF(COUNTA(Tracker!$I92,Tracker!$J92)&lt;&gt;2,"",DAYS360(Tracker!$I92,Tracker!$J92,FALSE))</f>
        <v>29</v>
      </c>
      <c r="M92" s="21">
        <v>6</v>
      </c>
    </row>
    <row r="93" spans="2:13" ht="30" customHeight="1" x14ac:dyDescent="0.3">
      <c r="B93" s="21" t="s">
        <v>474</v>
      </c>
      <c r="C93" s="21" t="s">
        <v>16</v>
      </c>
      <c r="D93" s="21" t="s">
        <v>14</v>
      </c>
      <c r="E93" s="22">
        <f t="shared" ref="E93:E124" ca="1" si="257">TODAY()-39</f>
        <v>43635</v>
      </c>
      <c r="F93" s="22">
        <f t="shared" ref="F93:F124" ca="1" si="258">TODAY()</f>
        <v>43674</v>
      </c>
      <c r="G93" s="23">
        <v>1885.1111111111099</v>
      </c>
      <c r="H93" s="24">
        <f ca="1">IF(COUNTA(Tracker!$E93,Tracker!$F93)&lt;&gt;2,"",DAYS360(Tracker!$E93,Tracker!$F93,FALSE))</f>
        <v>39</v>
      </c>
      <c r="I93" s="25">
        <f t="shared" ref="I93:I124" ca="1" si="259">TODAY()-45</f>
        <v>43629</v>
      </c>
      <c r="J93" s="22">
        <f t="shared" ref="J93:J124" ca="1" si="260">TODAY()-5</f>
        <v>43669</v>
      </c>
      <c r="K93" s="23">
        <v>1159.37777777778</v>
      </c>
      <c r="L93" s="26">
        <f ca="1">IF(COUNTA(Tracker!$I93,Tracker!$J93)&lt;&gt;2,"",DAYS360(Tracker!$I93,Tracker!$J93,FALSE))</f>
        <v>40</v>
      </c>
      <c r="M93" s="21">
        <v>6</v>
      </c>
    </row>
    <row r="94" spans="2:13" ht="30" customHeight="1" x14ac:dyDescent="0.3">
      <c r="B94" s="14" t="s">
        <v>475</v>
      </c>
      <c r="C94" s="14" t="s">
        <v>25</v>
      </c>
      <c r="D94" s="14" t="s">
        <v>14</v>
      </c>
      <c r="E94" s="27">
        <v>42405</v>
      </c>
      <c r="F94" s="27">
        <v>42530</v>
      </c>
      <c r="G94" s="28">
        <v>1902.7777777777701</v>
      </c>
      <c r="H94" s="29">
        <f>IF(COUNTA(Tracker!$E94,Tracker!$F94)&lt;&gt;2,"",DAYS360(Tracker!$E94,Tracker!$F94,FALSE))</f>
        <v>124</v>
      </c>
      <c r="I94" s="30">
        <v>42434</v>
      </c>
      <c r="J94" s="27">
        <v>42495</v>
      </c>
      <c r="K94" s="28">
        <v>1168.2777777777801</v>
      </c>
      <c r="L94" s="31">
        <f>IF(COUNTA(Tracker!$I94,Tracker!$J94)&lt;&gt;2,"",DAYS360(Tracker!$I94,Tracker!$J94,FALSE))</f>
        <v>60</v>
      </c>
      <c r="M94" s="14">
        <v>5</v>
      </c>
    </row>
    <row r="95" spans="2:13" ht="30" customHeight="1" x14ac:dyDescent="0.3">
      <c r="B95" s="15" t="s">
        <v>476</v>
      </c>
      <c r="C95" s="15" t="s">
        <v>13</v>
      </c>
      <c r="D95" s="15" t="s">
        <v>14</v>
      </c>
      <c r="E95" s="16">
        <f t="shared" ref="E95:E126" ca="1" si="261">TODAY()-65</f>
        <v>43609</v>
      </c>
      <c r="F95" s="16">
        <f t="shared" ref="F95:F126" ca="1" si="262">TODAY()-5</f>
        <v>43669</v>
      </c>
      <c r="G95" s="17">
        <v>1920.44444444444</v>
      </c>
      <c r="H95" s="18">
        <f ca="1">IF(COUNTA(Tracker!$E95,Tracker!$F95)&lt;&gt;2,"",DAYS360(Tracker!$E95,Tracker!$F95,FALSE))</f>
        <v>59</v>
      </c>
      <c r="I95" s="19">
        <f t="shared" ref="I95:I126" ca="1" si="263">TODAY()-65</f>
        <v>43609</v>
      </c>
      <c r="J95" s="16">
        <f t="shared" ref="J95:J126" ca="1" si="264">TODAY()</f>
        <v>43674</v>
      </c>
      <c r="K95" s="17">
        <v>1177.17777777778</v>
      </c>
      <c r="L95" s="20">
        <f ca="1">IF(COUNTA(Tracker!$I95,Tracker!$J95)&lt;&gt;2,"",DAYS360(Tracker!$I95,Tracker!$J95,FALSE))</f>
        <v>64</v>
      </c>
      <c r="M95" s="15">
        <v>6</v>
      </c>
    </row>
    <row r="96" spans="2:13" ht="30" customHeight="1" x14ac:dyDescent="0.3">
      <c r="B96" s="21" t="s">
        <v>477</v>
      </c>
      <c r="C96" s="21" t="s">
        <v>16</v>
      </c>
      <c r="D96" s="21" t="s">
        <v>17</v>
      </c>
      <c r="E96" s="22">
        <f t="shared" ref="E96:E127" ca="1" si="265">TODAY()-41</f>
        <v>43633</v>
      </c>
      <c r="F96" s="22">
        <f t="shared" ref="F96:F127" ca="1" si="266">TODAY()-10</f>
        <v>43664</v>
      </c>
      <c r="G96" s="23">
        <v>1938.1111111111099</v>
      </c>
      <c r="H96" s="24">
        <f ca="1">IF(COUNTA(Tracker!$E96,Tracker!$F96)&lt;&gt;2,"",DAYS360(Tracker!$E96,Tracker!$F96,FALSE))</f>
        <v>31</v>
      </c>
      <c r="I96" s="25">
        <f t="shared" ref="I96:I127" ca="1" si="267">TODAY()-41</f>
        <v>43633</v>
      </c>
      <c r="J96" s="22">
        <f t="shared" ref="J96:J127" ca="1" si="268">TODAY()-7</f>
        <v>43667</v>
      </c>
      <c r="K96" s="23">
        <v>1186.0777777777801</v>
      </c>
      <c r="L96" s="26">
        <f ca="1">IF(COUNTA(Tracker!$I96,Tracker!$J96)&lt;&gt;2,"",DAYS360(Tracker!$I96,Tracker!$J96,FALSE))</f>
        <v>34</v>
      </c>
      <c r="M96" s="21">
        <v>6</v>
      </c>
    </row>
    <row r="97" spans="2:13" ht="30" customHeight="1" x14ac:dyDescent="0.3">
      <c r="B97" s="21" t="s">
        <v>478</v>
      </c>
      <c r="C97" s="21" t="s">
        <v>13</v>
      </c>
      <c r="D97" s="21" t="s">
        <v>19</v>
      </c>
      <c r="E97" s="22">
        <f t="shared" ref="E97:E128" ca="1" si="269">TODAY()-100</f>
        <v>43574</v>
      </c>
      <c r="F97" s="22">
        <f t="shared" ref="F97:F128" ca="1" si="270">TODAY()-40</f>
        <v>43634</v>
      </c>
      <c r="G97" s="23">
        <v>1955.7777777777701</v>
      </c>
      <c r="H97" s="24">
        <f ca="1">IF(COUNTA(Tracker!$E97,Tracker!$F97)&lt;&gt;2,"",DAYS360(Tracker!$E97,Tracker!$F97,FALSE))</f>
        <v>59</v>
      </c>
      <c r="I97" s="25">
        <f t="shared" ref="I97:I128" ca="1" si="271">TODAY()-100</f>
        <v>43574</v>
      </c>
      <c r="J97" s="22">
        <f t="shared" ref="J97:J128" ca="1" si="272">TODAY()-27</f>
        <v>43647</v>
      </c>
      <c r="K97" s="23">
        <v>1194.9777777777799</v>
      </c>
      <c r="L97" s="26">
        <f ca="1">IF(COUNTA(Tracker!$I97,Tracker!$J97)&lt;&gt;2,"",DAYS360(Tracker!$I97,Tracker!$J97,FALSE))</f>
        <v>72</v>
      </c>
      <c r="M97" s="21">
        <v>5</v>
      </c>
    </row>
    <row r="98" spans="2:13" ht="30" customHeight="1" x14ac:dyDescent="0.3">
      <c r="B98" s="21" t="s">
        <v>479</v>
      </c>
      <c r="C98" s="21" t="s">
        <v>16</v>
      </c>
      <c r="D98" s="21" t="s">
        <v>21</v>
      </c>
      <c r="E98" s="22">
        <f t="shared" ref="E98:E129" ca="1" si="273">TODAY()-90</f>
        <v>43584</v>
      </c>
      <c r="F98" s="22">
        <f t="shared" ref="F98:F129" ca="1" si="274">TODAY()-80</f>
        <v>43594</v>
      </c>
      <c r="G98" s="23">
        <v>1973.44444444444</v>
      </c>
      <c r="H98" s="24">
        <f ca="1">IF(COUNTA(Tracker!$E98,Tracker!$F98)&lt;&gt;2,"",DAYS360(Tracker!$E98,Tracker!$F98,FALSE))</f>
        <v>10</v>
      </c>
      <c r="I98" s="25">
        <f t="shared" ref="I98:I129" ca="1" si="275">TODAY()-90</f>
        <v>43584</v>
      </c>
      <c r="J98" s="22">
        <f t="shared" ref="J98:J129" ca="1" si="276">TODAY()-71</f>
        <v>43603</v>
      </c>
      <c r="K98" s="23">
        <v>1203.87777777778</v>
      </c>
      <c r="L98" s="26">
        <f ca="1">IF(COUNTA(Tracker!$I98,Tracker!$J98)&lt;&gt;2,"",DAYS360(Tracker!$I98,Tracker!$J98,FALSE))</f>
        <v>19</v>
      </c>
      <c r="M98" s="21">
        <v>9</v>
      </c>
    </row>
    <row r="99" spans="2:13" ht="30" customHeight="1" x14ac:dyDescent="0.3">
      <c r="B99" s="21" t="s">
        <v>480</v>
      </c>
      <c r="C99" s="21" t="s">
        <v>23</v>
      </c>
      <c r="D99" s="21" t="s">
        <v>19</v>
      </c>
      <c r="E99" s="22">
        <f t="shared" ca="1" si="273"/>
        <v>43584</v>
      </c>
      <c r="F99" s="22">
        <f t="shared" ref="F99:F130" ca="1" si="277">TODAY()-50</f>
        <v>43624</v>
      </c>
      <c r="G99" s="23">
        <v>1991.1111111111099</v>
      </c>
      <c r="H99" s="24">
        <f ca="1">IF(COUNTA(Tracker!$E99,Tracker!$F99)&lt;&gt;2,"",DAYS360(Tracker!$E99,Tracker!$F99,FALSE))</f>
        <v>39</v>
      </c>
      <c r="I99" s="25">
        <f t="shared" ca="1" si="275"/>
        <v>43584</v>
      </c>
      <c r="J99" s="22">
        <f t="shared" ref="J99:J130" ca="1" si="278">TODAY()-44</f>
        <v>43630</v>
      </c>
      <c r="K99" s="23">
        <v>1212.7777777777801</v>
      </c>
      <c r="L99" s="26">
        <f ca="1">IF(COUNTA(Tracker!$I99,Tracker!$J99)&lt;&gt;2,"",DAYS360(Tracker!$I99,Tracker!$J99,FALSE))</f>
        <v>45</v>
      </c>
      <c r="M99" s="21">
        <v>8</v>
      </c>
    </row>
    <row r="100" spans="2:13" ht="30" customHeight="1" x14ac:dyDescent="0.3">
      <c r="B100" s="21" t="s">
        <v>481</v>
      </c>
      <c r="C100" s="21" t="s">
        <v>25</v>
      </c>
      <c r="D100" s="21" t="s">
        <v>17</v>
      </c>
      <c r="E100" s="22">
        <f t="shared" ref="E100:E131" ca="1" si="279">TODAY()-60</f>
        <v>43614</v>
      </c>
      <c r="F100" s="22">
        <f t="shared" ca="1" si="277"/>
        <v>43624</v>
      </c>
      <c r="G100" s="23">
        <v>2008.7777777777701</v>
      </c>
      <c r="H100" s="24">
        <f ca="1">IF(COUNTA(Tracker!$E100,Tracker!$F100)&lt;&gt;2,"",DAYS360(Tracker!$E100,Tracker!$F100,FALSE))</f>
        <v>9</v>
      </c>
      <c r="I100" s="25">
        <f t="shared" ref="I100:I131" ca="1" si="280">TODAY()-60</f>
        <v>43614</v>
      </c>
      <c r="J100" s="22">
        <f t="shared" ref="J100:J131" ca="1" si="281">TODAY()-45</f>
        <v>43629</v>
      </c>
      <c r="K100" s="23">
        <v>1221.67777777778</v>
      </c>
      <c r="L100" s="26">
        <f ca="1">IF(COUNTA(Tracker!$I100,Tracker!$J100)&lt;&gt;2,"",DAYS360(Tracker!$I100,Tracker!$J100,FALSE))</f>
        <v>14</v>
      </c>
      <c r="M100" s="21">
        <v>7</v>
      </c>
    </row>
    <row r="101" spans="2:13" ht="30" customHeight="1" x14ac:dyDescent="0.3">
      <c r="B101" s="21" t="s">
        <v>482</v>
      </c>
      <c r="C101" s="21" t="s">
        <v>27</v>
      </c>
      <c r="D101" s="21" t="s">
        <v>14</v>
      </c>
      <c r="E101" s="22">
        <f t="shared" ref="E101:E132" ca="1" si="282">TODAY()-44</f>
        <v>43630</v>
      </c>
      <c r="F101" s="22">
        <f t="shared" ref="F101:F132" ca="1" si="283">TODAY()-20</f>
        <v>43654</v>
      </c>
      <c r="G101" s="23">
        <v>2026.44444444444</v>
      </c>
      <c r="H101" s="24">
        <f ca="1">IF(COUNTA(Tracker!$E101,Tracker!$F101)&lt;&gt;2,"",DAYS360(Tracker!$E101,Tracker!$F101,FALSE))</f>
        <v>24</v>
      </c>
      <c r="I101" s="25">
        <f t="shared" ref="I101:I132" ca="1" si="284">TODAY()-44</f>
        <v>43630</v>
      </c>
      <c r="J101" s="22">
        <f t="shared" ref="J101:J132" ca="1" si="285">TODAY()-15</f>
        <v>43659</v>
      </c>
      <c r="K101" s="23">
        <v>1230.5777777777801</v>
      </c>
      <c r="L101" s="26">
        <f ca="1">IF(COUNTA(Tracker!$I101,Tracker!$J101)&lt;&gt;2,"",DAYS360(Tracker!$I101,Tracker!$J101,FALSE))</f>
        <v>29</v>
      </c>
      <c r="M101" s="21">
        <v>10</v>
      </c>
    </row>
    <row r="102" spans="2:13" ht="30" customHeight="1" x14ac:dyDescent="0.3">
      <c r="B102" s="21" t="s">
        <v>483</v>
      </c>
      <c r="C102" s="21" t="s">
        <v>16</v>
      </c>
      <c r="D102" s="21" t="s">
        <v>14</v>
      </c>
      <c r="E102" s="22">
        <f t="shared" ref="E102:E133" ca="1" si="286">TODAY()-39</f>
        <v>43635</v>
      </c>
      <c r="F102" s="22">
        <f t="shared" ref="F102:F133" ca="1" si="287">TODAY()</f>
        <v>43674</v>
      </c>
      <c r="G102" s="23">
        <v>2044.1111111111099</v>
      </c>
      <c r="H102" s="24">
        <f ca="1">IF(COUNTA(Tracker!$E102,Tracker!$F102)&lt;&gt;2,"",DAYS360(Tracker!$E102,Tracker!$F102,FALSE))</f>
        <v>39</v>
      </c>
      <c r="I102" s="25">
        <f t="shared" ref="I102:I133" ca="1" si="288">TODAY()-45</f>
        <v>43629</v>
      </c>
      <c r="J102" s="22">
        <f t="shared" ref="J102:J133" ca="1" si="289">TODAY()-5</f>
        <v>43669</v>
      </c>
      <c r="K102" s="23">
        <v>1239.4777777777799</v>
      </c>
      <c r="L102" s="26">
        <f ca="1">IF(COUNTA(Tracker!$I102,Tracker!$J102)&lt;&gt;2,"",DAYS360(Tracker!$I102,Tracker!$J102,FALSE))</f>
        <v>40</v>
      </c>
      <c r="M102" s="21">
        <v>9</v>
      </c>
    </row>
    <row r="103" spans="2:13" ht="30" customHeight="1" x14ac:dyDescent="0.3">
      <c r="B103" s="14" t="s">
        <v>484</v>
      </c>
      <c r="C103" s="14" t="s">
        <v>25</v>
      </c>
      <c r="D103" s="14" t="s">
        <v>14</v>
      </c>
      <c r="E103" s="27">
        <v>42405</v>
      </c>
      <c r="F103" s="27">
        <v>42530</v>
      </c>
      <c r="G103" s="28">
        <v>2061.7777777777701</v>
      </c>
      <c r="H103" s="29">
        <f>IF(COUNTA(Tracker!$E103,Tracker!$F103)&lt;&gt;2,"",DAYS360(Tracker!$E103,Tracker!$F103,FALSE))</f>
        <v>124</v>
      </c>
      <c r="I103" s="30">
        <v>42434</v>
      </c>
      <c r="J103" s="27">
        <v>42495</v>
      </c>
      <c r="K103" s="28">
        <v>1248.37777777778</v>
      </c>
      <c r="L103" s="31">
        <f>IF(COUNTA(Tracker!$I103,Tracker!$J103)&lt;&gt;2,"",DAYS360(Tracker!$I103,Tracker!$J103,FALSE))</f>
        <v>60</v>
      </c>
      <c r="M103" s="14">
        <v>9</v>
      </c>
    </row>
    <row r="104" spans="2:13" ht="30" customHeight="1" x14ac:dyDescent="0.3">
      <c r="B104" s="15" t="s">
        <v>485</v>
      </c>
      <c r="C104" s="15" t="s">
        <v>13</v>
      </c>
      <c r="D104" s="15" t="s">
        <v>14</v>
      </c>
      <c r="E104" s="16">
        <f t="shared" ref="E104:E135" ca="1" si="290">TODAY()-65</f>
        <v>43609</v>
      </c>
      <c r="F104" s="16">
        <f t="shared" ref="F104:F135" ca="1" si="291">TODAY()-5</f>
        <v>43669</v>
      </c>
      <c r="G104" s="17">
        <v>2079.4444444444398</v>
      </c>
      <c r="H104" s="18">
        <f ca="1">IF(COUNTA(Tracker!$E104,Tracker!$F104)&lt;&gt;2,"",DAYS360(Tracker!$E104,Tracker!$F104,FALSE))</f>
        <v>59</v>
      </c>
      <c r="I104" s="19">
        <f t="shared" ref="I104:I135" ca="1" si="292">TODAY()-65</f>
        <v>43609</v>
      </c>
      <c r="J104" s="16">
        <f t="shared" ref="J104:J135" ca="1" si="293">TODAY()</f>
        <v>43674</v>
      </c>
      <c r="K104" s="17">
        <v>1257.2777777777801</v>
      </c>
      <c r="L104" s="20">
        <f ca="1">IF(COUNTA(Tracker!$I104,Tracker!$J104)&lt;&gt;2,"",DAYS360(Tracker!$I104,Tracker!$J104,FALSE))</f>
        <v>64</v>
      </c>
      <c r="M104" s="15">
        <v>8</v>
      </c>
    </row>
    <row r="105" spans="2:13" ht="30" customHeight="1" x14ac:dyDescent="0.3">
      <c r="B105" s="21" t="s">
        <v>486</v>
      </c>
      <c r="C105" s="21" t="s">
        <v>16</v>
      </c>
      <c r="D105" s="21" t="s">
        <v>17</v>
      </c>
      <c r="E105" s="22">
        <f t="shared" ref="E105:E136" ca="1" si="294">TODAY()-41</f>
        <v>43633</v>
      </c>
      <c r="F105" s="22">
        <f t="shared" ref="F105:F136" ca="1" si="295">TODAY()-10</f>
        <v>43664</v>
      </c>
      <c r="G105" s="23">
        <v>2097.1111111111099</v>
      </c>
      <c r="H105" s="24">
        <f ca="1">IF(COUNTA(Tracker!$E105,Tracker!$F105)&lt;&gt;2,"",DAYS360(Tracker!$E105,Tracker!$F105,FALSE))</f>
        <v>31</v>
      </c>
      <c r="I105" s="25">
        <f t="shared" ref="I105:I136" ca="1" si="296">TODAY()-41</f>
        <v>43633</v>
      </c>
      <c r="J105" s="22">
        <f t="shared" ref="J105:J136" ca="1" si="297">TODAY()-7</f>
        <v>43667</v>
      </c>
      <c r="K105" s="23">
        <v>1266.17777777778</v>
      </c>
      <c r="L105" s="26">
        <f ca="1">IF(COUNTA(Tracker!$I105,Tracker!$J105)&lt;&gt;2,"",DAYS360(Tracker!$I105,Tracker!$J105,FALSE))</f>
        <v>34</v>
      </c>
      <c r="M105" s="21">
        <v>5</v>
      </c>
    </row>
    <row r="106" spans="2:13" ht="30" customHeight="1" x14ac:dyDescent="0.3">
      <c r="B106" s="21" t="s">
        <v>487</v>
      </c>
      <c r="C106" s="21" t="s">
        <v>13</v>
      </c>
      <c r="D106" s="21" t="s">
        <v>19</v>
      </c>
      <c r="E106" s="22">
        <f t="shared" ref="E106:E137" ca="1" si="298">TODAY()-100</f>
        <v>43574</v>
      </c>
      <c r="F106" s="22">
        <f t="shared" ref="F106:F137" ca="1" si="299">TODAY()-40</f>
        <v>43634</v>
      </c>
      <c r="G106" s="23">
        <v>2114.7777777777701</v>
      </c>
      <c r="H106" s="24">
        <f ca="1">IF(COUNTA(Tracker!$E106,Tracker!$F106)&lt;&gt;2,"",DAYS360(Tracker!$E106,Tracker!$F106,FALSE))</f>
        <v>59</v>
      </c>
      <c r="I106" s="25">
        <f t="shared" ref="I106:I137" ca="1" si="300">TODAY()-100</f>
        <v>43574</v>
      </c>
      <c r="J106" s="22">
        <f t="shared" ref="J106:J137" ca="1" si="301">TODAY()-27</f>
        <v>43647</v>
      </c>
      <c r="K106" s="23">
        <v>1275.0777777777801</v>
      </c>
      <c r="L106" s="26">
        <f ca="1">IF(COUNTA(Tracker!$I106,Tracker!$J106)&lt;&gt;2,"",DAYS360(Tracker!$I106,Tracker!$J106,FALSE))</f>
        <v>72</v>
      </c>
      <c r="M106" s="21">
        <v>7</v>
      </c>
    </row>
    <row r="107" spans="2:13" ht="30" customHeight="1" x14ac:dyDescent="0.3">
      <c r="B107" s="21" t="s">
        <v>488</v>
      </c>
      <c r="C107" s="21" t="s">
        <v>16</v>
      </c>
      <c r="D107" s="21" t="s">
        <v>21</v>
      </c>
      <c r="E107" s="22">
        <f t="shared" ref="E107:E138" ca="1" si="302">TODAY()-90</f>
        <v>43584</v>
      </c>
      <c r="F107" s="22">
        <f t="shared" ref="F107:F138" ca="1" si="303">TODAY()-80</f>
        <v>43594</v>
      </c>
      <c r="G107" s="23">
        <v>2132.4444444444398</v>
      </c>
      <c r="H107" s="24">
        <f ca="1">IF(COUNTA(Tracker!$E107,Tracker!$F107)&lt;&gt;2,"",DAYS360(Tracker!$E107,Tracker!$F107,FALSE))</f>
        <v>10</v>
      </c>
      <c r="I107" s="25">
        <f t="shared" ref="I107:I138" ca="1" si="304">TODAY()-90</f>
        <v>43584</v>
      </c>
      <c r="J107" s="22">
        <f t="shared" ref="J107:J138" ca="1" si="305">TODAY()-71</f>
        <v>43603</v>
      </c>
      <c r="K107" s="23">
        <v>1283.9777777777799</v>
      </c>
      <c r="L107" s="26">
        <f ca="1">IF(COUNTA(Tracker!$I107,Tracker!$J107)&lt;&gt;2,"",DAYS360(Tracker!$I107,Tracker!$J107,FALSE))</f>
        <v>19</v>
      </c>
      <c r="M107" s="21">
        <v>8</v>
      </c>
    </row>
    <row r="108" spans="2:13" ht="30" customHeight="1" x14ac:dyDescent="0.3">
      <c r="B108" s="21" t="s">
        <v>489</v>
      </c>
      <c r="C108" s="21" t="s">
        <v>23</v>
      </c>
      <c r="D108" s="21" t="s">
        <v>19</v>
      </c>
      <c r="E108" s="22">
        <f t="shared" ca="1" si="302"/>
        <v>43584</v>
      </c>
      <c r="F108" s="22">
        <f t="shared" ref="F108:F139" ca="1" si="306">TODAY()-50</f>
        <v>43624</v>
      </c>
      <c r="G108" s="23">
        <v>2150.1111111111099</v>
      </c>
      <c r="H108" s="24">
        <f ca="1">IF(COUNTA(Tracker!$E108,Tracker!$F108)&lt;&gt;2,"",DAYS360(Tracker!$E108,Tracker!$F108,FALSE))</f>
        <v>39</v>
      </c>
      <c r="I108" s="25">
        <f t="shared" ca="1" si="304"/>
        <v>43584</v>
      </c>
      <c r="J108" s="22">
        <f t="shared" ref="J108:J139" ca="1" si="307">TODAY()-44</f>
        <v>43630</v>
      </c>
      <c r="K108" s="23">
        <v>1292.87777777778</v>
      </c>
      <c r="L108" s="26">
        <f ca="1">IF(COUNTA(Tracker!$I108,Tracker!$J108)&lt;&gt;2,"",DAYS360(Tracker!$I108,Tracker!$J108,FALSE))</f>
        <v>45</v>
      </c>
      <c r="M108" s="21">
        <v>5</v>
      </c>
    </row>
    <row r="109" spans="2:13" ht="30" customHeight="1" x14ac:dyDescent="0.3">
      <c r="B109" s="21" t="s">
        <v>490</v>
      </c>
      <c r="C109" s="21" t="s">
        <v>25</v>
      </c>
      <c r="D109" s="21" t="s">
        <v>17</v>
      </c>
      <c r="E109" s="22">
        <f t="shared" ref="E109:E140" ca="1" si="308">TODAY()-60</f>
        <v>43614</v>
      </c>
      <c r="F109" s="22">
        <f t="shared" ca="1" si="306"/>
        <v>43624</v>
      </c>
      <c r="G109" s="23">
        <v>2167.7777777777701</v>
      </c>
      <c r="H109" s="24">
        <f ca="1">IF(COUNTA(Tracker!$E109,Tracker!$F109)&lt;&gt;2,"",DAYS360(Tracker!$E109,Tracker!$F109,FALSE))</f>
        <v>9</v>
      </c>
      <c r="I109" s="25">
        <f t="shared" ref="I109:I140" ca="1" si="309">TODAY()-60</f>
        <v>43614</v>
      </c>
      <c r="J109" s="22">
        <f t="shared" ref="J109:J140" ca="1" si="310">TODAY()-45</f>
        <v>43629</v>
      </c>
      <c r="K109" s="23">
        <v>1301.7777777777801</v>
      </c>
      <c r="L109" s="26">
        <f ca="1">IF(COUNTA(Tracker!$I109,Tracker!$J109)&lt;&gt;2,"",DAYS360(Tracker!$I109,Tracker!$J109,FALSE))</f>
        <v>14</v>
      </c>
      <c r="M109" s="21">
        <v>5</v>
      </c>
    </row>
    <row r="110" spans="2:13" ht="30" customHeight="1" x14ac:dyDescent="0.3">
      <c r="B110" s="21" t="s">
        <v>491</v>
      </c>
      <c r="C110" s="21" t="s">
        <v>27</v>
      </c>
      <c r="D110" s="21" t="s">
        <v>14</v>
      </c>
      <c r="E110" s="22">
        <f t="shared" ref="E110:E141" ca="1" si="311">TODAY()-44</f>
        <v>43630</v>
      </c>
      <c r="F110" s="22">
        <f t="shared" ref="F110:F141" ca="1" si="312">TODAY()-20</f>
        <v>43654</v>
      </c>
      <c r="G110" s="23">
        <v>2185.4444444444398</v>
      </c>
      <c r="H110" s="24">
        <f ca="1">IF(COUNTA(Tracker!$E110,Tracker!$F110)&lt;&gt;2,"",DAYS360(Tracker!$E110,Tracker!$F110,FALSE))</f>
        <v>24</v>
      </c>
      <c r="I110" s="25">
        <f t="shared" ref="I110:I141" ca="1" si="313">TODAY()-44</f>
        <v>43630</v>
      </c>
      <c r="J110" s="22">
        <f t="shared" ref="J110:J141" ca="1" si="314">TODAY()-15</f>
        <v>43659</v>
      </c>
      <c r="K110" s="23">
        <v>1310.67777777778</v>
      </c>
      <c r="L110" s="26">
        <f ca="1">IF(COUNTA(Tracker!$I110,Tracker!$J110)&lt;&gt;2,"",DAYS360(Tracker!$I110,Tracker!$J110,FALSE))</f>
        <v>29</v>
      </c>
      <c r="M110" s="21">
        <v>7</v>
      </c>
    </row>
    <row r="111" spans="2:13" ht="30" customHeight="1" x14ac:dyDescent="0.3">
      <c r="B111" s="21" t="s">
        <v>492</v>
      </c>
      <c r="C111" s="21" t="s">
        <v>16</v>
      </c>
      <c r="D111" s="21" t="s">
        <v>14</v>
      </c>
      <c r="E111" s="22">
        <f t="shared" ref="E111:E142" ca="1" si="315">TODAY()-39</f>
        <v>43635</v>
      </c>
      <c r="F111" s="22">
        <f t="shared" ref="F111:F142" ca="1" si="316">TODAY()</f>
        <v>43674</v>
      </c>
      <c r="G111" s="23">
        <v>2203.1111111111099</v>
      </c>
      <c r="H111" s="24">
        <f ca="1">IF(COUNTA(Tracker!$E111,Tracker!$F111)&lt;&gt;2,"",DAYS360(Tracker!$E111,Tracker!$F111,FALSE))</f>
        <v>39</v>
      </c>
      <c r="I111" s="25">
        <f t="shared" ref="I111:I142" ca="1" si="317">TODAY()-45</f>
        <v>43629</v>
      </c>
      <c r="J111" s="22">
        <f t="shared" ref="J111:J142" ca="1" si="318">TODAY()-5</f>
        <v>43669</v>
      </c>
      <c r="K111" s="23">
        <v>1319.5777777777801</v>
      </c>
      <c r="L111" s="26">
        <f ca="1">IF(COUNTA(Tracker!$I111,Tracker!$J111)&lt;&gt;2,"",DAYS360(Tracker!$I111,Tracker!$J111,FALSE))</f>
        <v>40</v>
      </c>
      <c r="M111" s="21">
        <v>6</v>
      </c>
    </row>
    <row r="112" spans="2:13" ht="30" customHeight="1" x14ac:dyDescent="0.3">
      <c r="B112" s="14" t="s">
        <v>493</v>
      </c>
      <c r="C112" s="14" t="s">
        <v>25</v>
      </c>
      <c r="D112" s="14" t="s">
        <v>14</v>
      </c>
      <c r="E112" s="27">
        <v>42405</v>
      </c>
      <c r="F112" s="27">
        <v>42530</v>
      </c>
      <c r="G112" s="28">
        <v>2220.7777777777701</v>
      </c>
      <c r="H112" s="29">
        <f>IF(COUNTA(Tracker!$E112,Tracker!$F112)&lt;&gt;2,"",DAYS360(Tracker!$E112,Tracker!$F112,FALSE))</f>
        <v>124</v>
      </c>
      <c r="I112" s="30">
        <v>42434</v>
      </c>
      <c r="J112" s="27">
        <v>42495</v>
      </c>
      <c r="K112" s="28">
        <v>1328.4777777777799</v>
      </c>
      <c r="L112" s="31">
        <f>IF(COUNTA(Tracker!$I112,Tracker!$J112)&lt;&gt;2,"",DAYS360(Tracker!$I112,Tracker!$J112,FALSE))</f>
        <v>60</v>
      </c>
      <c r="M112" s="14">
        <v>8</v>
      </c>
    </row>
    <row r="113" spans="2:13" ht="30" customHeight="1" x14ac:dyDescent="0.3">
      <c r="B113" s="15" t="s">
        <v>494</v>
      </c>
      <c r="C113" s="15" t="s">
        <v>13</v>
      </c>
      <c r="D113" s="15" t="s">
        <v>14</v>
      </c>
      <c r="E113" s="16">
        <f t="shared" ref="E113:E144" ca="1" si="319">TODAY()-65</f>
        <v>43609</v>
      </c>
      <c r="F113" s="16">
        <f t="shared" ref="F113:F144" ca="1" si="320">TODAY()-5</f>
        <v>43669</v>
      </c>
      <c r="G113" s="17">
        <v>2238.4444444444398</v>
      </c>
      <c r="H113" s="18">
        <f ca="1">IF(COUNTA(Tracker!$E113,Tracker!$F113)&lt;&gt;2,"",DAYS360(Tracker!$E113,Tracker!$F113,FALSE))</f>
        <v>59</v>
      </c>
      <c r="I113" s="19">
        <f t="shared" ref="I113:I144" ca="1" si="321">TODAY()-65</f>
        <v>43609</v>
      </c>
      <c r="J113" s="16">
        <f t="shared" ref="J113:J144" ca="1" si="322">TODAY()</f>
        <v>43674</v>
      </c>
      <c r="K113" s="17">
        <v>1337.37777777778</v>
      </c>
      <c r="L113" s="20">
        <f ca="1">IF(COUNTA(Tracker!$I113,Tracker!$J113)&lt;&gt;2,"",DAYS360(Tracker!$I113,Tracker!$J113,FALSE))</f>
        <v>64</v>
      </c>
      <c r="M113" s="15">
        <v>8</v>
      </c>
    </row>
    <row r="114" spans="2:13" ht="30" customHeight="1" x14ac:dyDescent="0.3">
      <c r="B114" s="21" t="s">
        <v>495</v>
      </c>
      <c r="C114" s="21" t="s">
        <v>16</v>
      </c>
      <c r="D114" s="21" t="s">
        <v>17</v>
      </c>
      <c r="E114" s="22">
        <f t="shared" ref="E114:E145" ca="1" si="323">TODAY()-41</f>
        <v>43633</v>
      </c>
      <c r="F114" s="22">
        <f t="shared" ref="F114:F145" ca="1" si="324">TODAY()-10</f>
        <v>43664</v>
      </c>
      <c r="G114" s="23">
        <v>2256.1111111111099</v>
      </c>
      <c r="H114" s="24">
        <f ca="1">IF(COUNTA(Tracker!$E114,Tracker!$F114)&lt;&gt;2,"",DAYS360(Tracker!$E114,Tracker!$F114,FALSE))</f>
        <v>31</v>
      </c>
      <c r="I114" s="25">
        <f t="shared" ref="I114:I145" ca="1" si="325">TODAY()-41</f>
        <v>43633</v>
      </c>
      <c r="J114" s="22">
        <f t="shared" ref="J114:J145" ca="1" si="326">TODAY()-7</f>
        <v>43667</v>
      </c>
      <c r="K114" s="23">
        <v>1346.2777777777801</v>
      </c>
      <c r="L114" s="26">
        <f ca="1">IF(COUNTA(Tracker!$I114,Tracker!$J114)&lt;&gt;2,"",DAYS360(Tracker!$I114,Tracker!$J114,FALSE))</f>
        <v>34</v>
      </c>
      <c r="M114" s="21">
        <v>10</v>
      </c>
    </row>
    <row r="115" spans="2:13" ht="30" customHeight="1" x14ac:dyDescent="0.3">
      <c r="B115" s="21" t="s">
        <v>496</v>
      </c>
      <c r="C115" s="21" t="s">
        <v>13</v>
      </c>
      <c r="D115" s="21" t="s">
        <v>19</v>
      </c>
      <c r="E115" s="22">
        <f t="shared" ref="E115:E146" ca="1" si="327">TODAY()-100</f>
        <v>43574</v>
      </c>
      <c r="F115" s="22">
        <f t="shared" ref="F115:F146" ca="1" si="328">TODAY()-40</f>
        <v>43634</v>
      </c>
      <c r="G115" s="23">
        <v>2273.7777777777701</v>
      </c>
      <c r="H115" s="24">
        <f ca="1">IF(COUNTA(Tracker!$E115,Tracker!$F115)&lt;&gt;2,"",DAYS360(Tracker!$E115,Tracker!$F115,FALSE))</f>
        <v>59</v>
      </c>
      <c r="I115" s="25">
        <f t="shared" ref="I115:I146" ca="1" si="329">TODAY()-100</f>
        <v>43574</v>
      </c>
      <c r="J115" s="22">
        <f t="shared" ref="J115:J146" ca="1" si="330">TODAY()-27</f>
        <v>43647</v>
      </c>
      <c r="K115" s="23">
        <v>1355.17777777778</v>
      </c>
      <c r="L115" s="26">
        <f ca="1">IF(COUNTA(Tracker!$I115,Tracker!$J115)&lt;&gt;2,"",DAYS360(Tracker!$I115,Tracker!$J115,FALSE))</f>
        <v>72</v>
      </c>
      <c r="M115" s="21">
        <v>10</v>
      </c>
    </row>
    <row r="116" spans="2:13" ht="30" customHeight="1" x14ac:dyDescent="0.3">
      <c r="B116" s="21" t="s">
        <v>497</v>
      </c>
      <c r="C116" s="21" t="s">
        <v>16</v>
      </c>
      <c r="D116" s="21" t="s">
        <v>21</v>
      </c>
      <c r="E116" s="22">
        <f t="shared" ref="E116:E147" ca="1" si="331">TODAY()-90</f>
        <v>43584</v>
      </c>
      <c r="F116" s="22">
        <f t="shared" ref="F116:F147" ca="1" si="332">TODAY()-80</f>
        <v>43594</v>
      </c>
      <c r="G116" s="23">
        <v>2291.4444444444398</v>
      </c>
      <c r="H116" s="24">
        <f ca="1">IF(COUNTA(Tracker!$E116,Tracker!$F116)&lt;&gt;2,"",DAYS360(Tracker!$E116,Tracker!$F116,FALSE))</f>
        <v>10</v>
      </c>
      <c r="I116" s="25">
        <f t="shared" ref="I116:I147" ca="1" si="333">TODAY()-90</f>
        <v>43584</v>
      </c>
      <c r="J116" s="22">
        <f t="shared" ref="J116:J147" ca="1" si="334">TODAY()-71</f>
        <v>43603</v>
      </c>
      <c r="K116" s="23">
        <v>1364.0777777777801</v>
      </c>
      <c r="L116" s="26">
        <f ca="1">IF(COUNTA(Tracker!$I116,Tracker!$J116)&lt;&gt;2,"",DAYS360(Tracker!$I116,Tracker!$J116,FALSE))</f>
        <v>19</v>
      </c>
      <c r="M116" s="21">
        <v>9</v>
      </c>
    </row>
    <row r="117" spans="2:13" ht="30" customHeight="1" x14ac:dyDescent="0.3">
      <c r="B117" s="21" t="s">
        <v>498</v>
      </c>
      <c r="C117" s="21" t="s">
        <v>23</v>
      </c>
      <c r="D117" s="21" t="s">
        <v>19</v>
      </c>
      <c r="E117" s="22">
        <f t="shared" ca="1" si="331"/>
        <v>43584</v>
      </c>
      <c r="F117" s="22">
        <f t="shared" ref="F117:F148" ca="1" si="335">TODAY()-50</f>
        <v>43624</v>
      </c>
      <c r="G117" s="23">
        <v>2309.1111111111099</v>
      </c>
      <c r="H117" s="24">
        <f ca="1">IF(COUNTA(Tracker!$E117,Tracker!$F117)&lt;&gt;2,"",DAYS360(Tracker!$E117,Tracker!$F117,FALSE))</f>
        <v>39</v>
      </c>
      <c r="I117" s="25">
        <f t="shared" ca="1" si="333"/>
        <v>43584</v>
      </c>
      <c r="J117" s="22">
        <f t="shared" ref="J117:J148" ca="1" si="336">TODAY()-44</f>
        <v>43630</v>
      </c>
      <c r="K117" s="23">
        <v>1372.9777777777799</v>
      </c>
      <c r="L117" s="26">
        <f ca="1">IF(COUNTA(Tracker!$I117,Tracker!$J117)&lt;&gt;2,"",DAYS360(Tracker!$I117,Tracker!$J117,FALSE))</f>
        <v>45</v>
      </c>
      <c r="M117" s="21">
        <v>5</v>
      </c>
    </row>
    <row r="118" spans="2:13" ht="30" customHeight="1" x14ac:dyDescent="0.3">
      <c r="B118" s="21" t="s">
        <v>499</v>
      </c>
      <c r="C118" s="21" t="s">
        <v>25</v>
      </c>
      <c r="D118" s="21" t="s">
        <v>17</v>
      </c>
      <c r="E118" s="22">
        <f t="shared" ref="E118:E149" ca="1" si="337">TODAY()-60</f>
        <v>43614</v>
      </c>
      <c r="F118" s="22">
        <f t="shared" ca="1" si="335"/>
        <v>43624</v>
      </c>
      <c r="G118" s="23">
        <v>2326.7777777777701</v>
      </c>
      <c r="H118" s="24">
        <f ca="1">IF(COUNTA(Tracker!$E118,Tracker!$F118)&lt;&gt;2,"",DAYS360(Tracker!$E118,Tracker!$F118,FALSE))</f>
        <v>9</v>
      </c>
      <c r="I118" s="25">
        <f t="shared" ref="I118:I149" ca="1" si="338">TODAY()-60</f>
        <v>43614</v>
      </c>
      <c r="J118" s="22">
        <f t="shared" ref="J118:J149" ca="1" si="339">TODAY()-45</f>
        <v>43629</v>
      </c>
      <c r="K118" s="23">
        <v>1381.87777777778</v>
      </c>
      <c r="L118" s="26">
        <f ca="1">IF(COUNTA(Tracker!$I118,Tracker!$J118)&lt;&gt;2,"",DAYS360(Tracker!$I118,Tracker!$J118,FALSE))</f>
        <v>14</v>
      </c>
      <c r="M118" s="21">
        <v>8</v>
      </c>
    </row>
    <row r="119" spans="2:13" ht="30" customHeight="1" x14ac:dyDescent="0.3">
      <c r="B119" s="21" t="s">
        <v>500</v>
      </c>
      <c r="C119" s="21" t="s">
        <v>27</v>
      </c>
      <c r="D119" s="21" t="s">
        <v>14</v>
      </c>
      <c r="E119" s="22">
        <f t="shared" ref="E119:E150" ca="1" si="340">TODAY()-44</f>
        <v>43630</v>
      </c>
      <c r="F119" s="22">
        <f t="shared" ref="F119:F150" ca="1" si="341">TODAY()-20</f>
        <v>43654</v>
      </c>
      <c r="G119" s="23">
        <v>2344.4444444444398</v>
      </c>
      <c r="H119" s="24">
        <f ca="1">IF(COUNTA(Tracker!$E119,Tracker!$F119)&lt;&gt;2,"",DAYS360(Tracker!$E119,Tracker!$F119,FALSE))</f>
        <v>24</v>
      </c>
      <c r="I119" s="25">
        <f t="shared" ref="I119:I150" ca="1" si="342">TODAY()-44</f>
        <v>43630</v>
      </c>
      <c r="J119" s="22">
        <f t="shared" ref="J119:J150" ca="1" si="343">TODAY()-15</f>
        <v>43659</v>
      </c>
      <c r="K119" s="23">
        <v>1390.7777777777801</v>
      </c>
      <c r="L119" s="26">
        <f ca="1">IF(COUNTA(Tracker!$I119,Tracker!$J119)&lt;&gt;2,"",DAYS360(Tracker!$I119,Tracker!$J119,FALSE))</f>
        <v>29</v>
      </c>
      <c r="M119" s="21">
        <v>7</v>
      </c>
    </row>
    <row r="120" spans="2:13" ht="30" customHeight="1" x14ac:dyDescent="0.3">
      <c r="B120" s="21" t="s">
        <v>501</v>
      </c>
      <c r="C120" s="21" t="s">
        <v>16</v>
      </c>
      <c r="D120" s="21" t="s">
        <v>14</v>
      </c>
      <c r="E120" s="22">
        <f t="shared" ref="E120:E151" ca="1" si="344">TODAY()-39</f>
        <v>43635</v>
      </c>
      <c r="F120" s="22">
        <f t="shared" ref="F120:F151" ca="1" si="345">TODAY()</f>
        <v>43674</v>
      </c>
      <c r="G120" s="23">
        <v>2362.1111111111099</v>
      </c>
      <c r="H120" s="24">
        <f ca="1">IF(COUNTA(Tracker!$E120,Tracker!$F120)&lt;&gt;2,"",DAYS360(Tracker!$E120,Tracker!$F120,FALSE))</f>
        <v>39</v>
      </c>
      <c r="I120" s="25">
        <f t="shared" ref="I120:I151" ca="1" si="346">TODAY()-45</f>
        <v>43629</v>
      </c>
      <c r="J120" s="22">
        <f t="shared" ref="J120:J151" ca="1" si="347">TODAY()-5</f>
        <v>43669</v>
      </c>
      <c r="K120" s="23">
        <v>1399.67777777778</v>
      </c>
      <c r="L120" s="26">
        <f ca="1">IF(COUNTA(Tracker!$I120,Tracker!$J120)&lt;&gt;2,"",DAYS360(Tracker!$I120,Tracker!$J120,FALSE))</f>
        <v>40</v>
      </c>
      <c r="M120" s="21">
        <v>7</v>
      </c>
    </row>
    <row r="121" spans="2:13" ht="30" customHeight="1" x14ac:dyDescent="0.3">
      <c r="B121" s="14" t="s">
        <v>502</v>
      </c>
      <c r="C121" s="14" t="s">
        <v>25</v>
      </c>
      <c r="D121" s="14" t="s">
        <v>14</v>
      </c>
      <c r="E121" s="27">
        <v>42405</v>
      </c>
      <c r="F121" s="27">
        <v>42530</v>
      </c>
      <c r="G121" s="28">
        <v>2379.7777777777701</v>
      </c>
      <c r="H121" s="29">
        <f>IF(COUNTA(Tracker!$E121,Tracker!$F121)&lt;&gt;2,"",DAYS360(Tracker!$E121,Tracker!$F121,FALSE))</f>
        <v>124</v>
      </c>
      <c r="I121" s="30">
        <v>42434</v>
      </c>
      <c r="J121" s="27">
        <v>42495</v>
      </c>
      <c r="K121" s="28">
        <v>1408.5777777777801</v>
      </c>
      <c r="L121" s="31">
        <f>IF(COUNTA(Tracker!$I121,Tracker!$J121)&lt;&gt;2,"",DAYS360(Tracker!$I121,Tracker!$J121,FALSE))</f>
        <v>60</v>
      </c>
      <c r="M121" s="14">
        <v>10</v>
      </c>
    </row>
    <row r="122" spans="2:13" ht="30" customHeight="1" x14ac:dyDescent="0.3">
      <c r="B122" s="15" t="s">
        <v>503</v>
      </c>
      <c r="C122" s="15" t="s">
        <v>13</v>
      </c>
      <c r="D122" s="15" t="s">
        <v>14</v>
      </c>
      <c r="E122" s="16">
        <f t="shared" ref="E122:E153" ca="1" si="348">TODAY()-65</f>
        <v>43609</v>
      </c>
      <c r="F122" s="16">
        <f t="shared" ref="F122:F153" ca="1" si="349">TODAY()-5</f>
        <v>43669</v>
      </c>
      <c r="G122" s="17">
        <v>2397.4444444444398</v>
      </c>
      <c r="H122" s="18">
        <f ca="1">IF(COUNTA(Tracker!$E122,Tracker!$F122)&lt;&gt;2,"",DAYS360(Tracker!$E122,Tracker!$F122,FALSE))</f>
        <v>59</v>
      </c>
      <c r="I122" s="19">
        <f t="shared" ref="I122:I153" ca="1" si="350">TODAY()-65</f>
        <v>43609</v>
      </c>
      <c r="J122" s="16">
        <f t="shared" ref="J122:J153" ca="1" si="351">TODAY()</f>
        <v>43674</v>
      </c>
      <c r="K122" s="17">
        <v>1417.4777777777799</v>
      </c>
      <c r="L122" s="20">
        <f ca="1">IF(COUNTA(Tracker!$I122,Tracker!$J122)&lt;&gt;2,"",DAYS360(Tracker!$I122,Tracker!$J122,FALSE))</f>
        <v>64</v>
      </c>
      <c r="M122" s="15">
        <v>8</v>
      </c>
    </row>
    <row r="123" spans="2:13" ht="30" customHeight="1" x14ac:dyDescent="0.3">
      <c r="B123" s="21" t="s">
        <v>504</v>
      </c>
      <c r="C123" s="21" t="s">
        <v>16</v>
      </c>
      <c r="D123" s="21" t="s">
        <v>17</v>
      </c>
      <c r="E123" s="22">
        <f t="shared" ref="E123:E154" ca="1" si="352">TODAY()-41</f>
        <v>43633</v>
      </c>
      <c r="F123" s="22">
        <f t="shared" ref="F123:F154" ca="1" si="353">TODAY()-10</f>
        <v>43664</v>
      </c>
      <c r="G123" s="23">
        <v>2415.1111111111099</v>
      </c>
      <c r="H123" s="24">
        <f ca="1">IF(COUNTA(Tracker!$E123,Tracker!$F123)&lt;&gt;2,"",DAYS360(Tracker!$E123,Tracker!$F123,FALSE))</f>
        <v>31</v>
      </c>
      <c r="I123" s="25">
        <f t="shared" ref="I123:I154" ca="1" si="354">TODAY()-41</f>
        <v>43633</v>
      </c>
      <c r="J123" s="22">
        <f t="shared" ref="J123:J154" ca="1" si="355">TODAY()-7</f>
        <v>43667</v>
      </c>
      <c r="K123" s="23">
        <v>1426.37777777778</v>
      </c>
      <c r="L123" s="26">
        <f ca="1">IF(COUNTA(Tracker!$I123,Tracker!$J123)&lt;&gt;2,"",DAYS360(Tracker!$I123,Tracker!$J123,FALSE))</f>
        <v>34</v>
      </c>
      <c r="M123" s="21">
        <v>9</v>
      </c>
    </row>
    <row r="124" spans="2:13" ht="30" customHeight="1" x14ac:dyDescent="0.3">
      <c r="B124" s="21" t="s">
        <v>505</v>
      </c>
      <c r="C124" s="21" t="s">
        <v>13</v>
      </c>
      <c r="D124" s="21" t="s">
        <v>19</v>
      </c>
      <c r="E124" s="22">
        <f t="shared" ref="E124:E155" ca="1" si="356">TODAY()-100</f>
        <v>43574</v>
      </c>
      <c r="F124" s="22">
        <f t="shared" ref="F124:F155" ca="1" si="357">TODAY()-40</f>
        <v>43634</v>
      </c>
      <c r="G124" s="23">
        <v>2432.7777777777701</v>
      </c>
      <c r="H124" s="24">
        <f ca="1">IF(COUNTA(Tracker!$E124,Tracker!$F124)&lt;&gt;2,"",DAYS360(Tracker!$E124,Tracker!$F124,FALSE))</f>
        <v>59</v>
      </c>
      <c r="I124" s="25">
        <f t="shared" ref="I124:I155" ca="1" si="358">TODAY()-100</f>
        <v>43574</v>
      </c>
      <c r="J124" s="22">
        <f t="shared" ref="J124:J155" ca="1" si="359">TODAY()-27</f>
        <v>43647</v>
      </c>
      <c r="K124" s="23">
        <v>1435.2777777777801</v>
      </c>
      <c r="L124" s="26">
        <f ca="1">IF(COUNTA(Tracker!$I124,Tracker!$J124)&lt;&gt;2,"",DAYS360(Tracker!$I124,Tracker!$J124,FALSE))</f>
        <v>72</v>
      </c>
      <c r="M124" s="21">
        <v>8</v>
      </c>
    </row>
    <row r="125" spans="2:13" ht="30" customHeight="1" x14ac:dyDescent="0.3">
      <c r="B125" s="21" t="s">
        <v>506</v>
      </c>
      <c r="C125" s="21" t="s">
        <v>16</v>
      </c>
      <c r="D125" s="21" t="s">
        <v>21</v>
      </c>
      <c r="E125" s="22">
        <f t="shared" ref="E125:E156" ca="1" si="360">TODAY()-90</f>
        <v>43584</v>
      </c>
      <c r="F125" s="22">
        <f t="shared" ref="F125:F156" ca="1" si="361">TODAY()-80</f>
        <v>43594</v>
      </c>
      <c r="G125" s="23">
        <v>2450.4444444444398</v>
      </c>
      <c r="H125" s="24">
        <f ca="1">IF(COUNTA(Tracker!$E125,Tracker!$F125)&lt;&gt;2,"",DAYS360(Tracker!$E125,Tracker!$F125,FALSE))</f>
        <v>10</v>
      </c>
      <c r="I125" s="25">
        <f t="shared" ref="I125:I156" ca="1" si="362">TODAY()-90</f>
        <v>43584</v>
      </c>
      <c r="J125" s="22">
        <f t="shared" ref="J125:J156" ca="1" si="363">TODAY()-71</f>
        <v>43603</v>
      </c>
      <c r="K125" s="23">
        <v>1444.17777777778</v>
      </c>
      <c r="L125" s="26">
        <f ca="1">IF(COUNTA(Tracker!$I125,Tracker!$J125)&lt;&gt;2,"",DAYS360(Tracker!$I125,Tracker!$J125,FALSE))</f>
        <v>19</v>
      </c>
      <c r="M125" s="21">
        <v>6</v>
      </c>
    </row>
    <row r="126" spans="2:13" ht="30" customHeight="1" x14ac:dyDescent="0.3">
      <c r="B126" s="21" t="s">
        <v>507</v>
      </c>
      <c r="C126" s="21" t="s">
        <v>23</v>
      </c>
      <c r="D126" s="21" t="s">
        <v>19</v>
      </c>
      <c r="E126" s="22">
        <f t="shared" ca="1" si="360"/>
        <v>43584</v>
      </c>
      <c r="F126" s="22">
        <f t="shared" ref="F126:F157" ca="1" si="364">TODAY()-50</f>
        <v>43624</v>
      </c>
      <c r="G126" s="23">
        <v>2468.1111111111099</v>
      </c>
      <c r="H126" s="24">
        <f ca="1">IF(COUNTA(Tracker!$E126,Tracker!$F126)&lt;&gt;2,"",DAYS360(Tracker!$E126,Tracker!$F126,FALSE))</f>
        <v>39</v>
      </c>
      <c r="I126" s="25">
        <f t="shared" ca="1" si="362"/>
        <v>43584</v>
      </c>
      <c r="J126" s="22">
        <f t="shared" ref="J126:J157" ca="1" si="365">TODAY()-44</f>
        <v>43630</v>
      </c>
      <c r="K126" s="23">
        <v>1453.0777777777801</v>
      </c>
      <c r="L126" s="26">
        <f ca="1">IF(COUNTA(Tracker!$I126,Tracker!$J126)&lt;&gt;2,"",DAYS360(Tracker!$I126,Tracker!$J126,FALSE))</f>
        <v>45</v>
      </c>
      <c r="M126" s="21">
        <v>9</v>
      </c>
    </row>
    <row r="127" spans="2:13" ht="30" customHeight="1" x14ac:dyDescent="0.3">
      <c r="B127" s="21" t="s">
        <v>508</v>
      </c>
      <c r="C127" s="21" t="s">
        <v>25</v>
      </c>
      <c r="D127" s="21" t="s">
        <v>17</v>
      </c>
      <c r="E127" s="22">
        <f t="shared" ref="E127:E158" ca="1" si="366">TODAY()-60</f>
        <v>43614</v>
      </c>
      <c r="F127" s="22">
        <f t="shared" ca="1" si="364"/>
        <v>43624</v>
      </c>
      <c r="G127" s="23">
        <v>2485.7777777777701</v>
      </c>
      <c r="H127" s="24">
        <f ca="1">IF(COUNTA(Tracker!$E127,Tracker!$F127)&lt;&gt;2,"",DAYS360(Tracker!$E127,Tracker!$F127,FALSE))</f>
        <v>9</v>
      </c>
      <c r="I127" s="25">
        <f t="shared" ref="I127:I158" ca="1" si="367">TODAY()-60</f>
        <v>43614</v>
      </c>
      <c r="J127" s="22">
        <f t="shared" ref="J127:J158" ca="1" si="368">TODAY()-45</f>
        <v>43629</v>
      </c>
      <c r="K127" s="23">
        <v>1461.9777777777799</v>
      </c>
      <c r="L127" s="26">
        <f ca="1">IF(COUNTA(Tracker!$I127,Tracker!$J127)&lt;&gt;2,"",DAYS360(Tracker!$I127,Tracker!$J127,FALSE))</f>
        <v>14</v>
      </c>
      <c r="M127" s="21">
        <v>9</v>
      </c>
    </row>
    <row r="128" spans="2:13" ht="30" customHeight="1" x14ac:dyDescent="0.3">
      <c r="B128" s="21" t="s">
        <v>509</v>
      </c>
      <c r="C128" s="21" t="s">
        <v>27</v>
      </c>
      <c r="D128" s="21" t="s">
        <v>14</v>
      </c>
      <c r="E128" s="22">
        <f t="shared" ref="E128:E159" ca="1" si="369">TODAY()-44</f>
        <v>43630</v>
      </c>
      <c r="F128" s="22">
        <f t="shared" ref="F128:F159" ca="1" si="370">TODAY()-20</f>
        <v>43654</v>
      </c>
      <c r="G128" s="23">
        <v>2503.4444444444398</v>
      </c>
      <c r="H128" s="24">
        <f ca="1">IF(COUNTA(Tracker!$E128,Tracker!$F128)&lt;&gt;2,"",DAYS360(Tracker!$E128,Tracker!$F128,FALSE))</f>
        <v>24</v>
      </c>
      <c r="I128" s="25">
        <f t="shared" ref="I128:I159" ca="1" si="371">TODAY()-44</f>
        <v>43630</v>
      </c>
      <c r="J128" s="22">
        <f t="shared" ref="J128:J159" ca="1" si="372">TODAY()-15</f>
        <v>43659</v>
      </c>
      <c r="K128" s="23">
        <v>1470.87777777778</v>
      </c>
      <c r="L128" s="26">
        <f ca="1">IF(COUNTA(Tracker!$I128,Tracker!$J128)&lt;&gt;2,"",DAYS360(Tracker!$I128,Tracker!$J128,FALSE))</f>
        <v>29</v>
      </c>
      <c r="M128" s="21">
        <v>6</v>
      </c>
    </row>
    <row r="129" spans="2:13" ht="30" customHeight="1" x14ac:dyDescent="0.3">
      <c r="B129" s="21" t="s">
        <v>510</v>
      </c>
      <c r="C129" s="21" t="s">
        <v>16</v>
      </c>
      <c r="D129" s="21" t="s">
        <v>14</v>
      </c>
      <c r="E129" s="22">
        <f t="shared" ref="E129:E160" ca="1" si="373">TODAY()-39</f>
        <v>43635</v>
      </c>
      <c r="F129" s="22">
        <f t="shared" ref="F129:F160" ca="1" si="374">TODAY()</f>
        <v>43674</v>
      </c>
      <c r="G129" s="23">
        <v>2521.1111111111099</v>
      </c>
      <c r="H129" s="24">
        <f ca="1">IF(COUNTA(Tracker!$E129,Tracker!$F129)&lt;&gt;2,"",DAYS360(Tracker!$E129,Tracker!$F129,FALSE))</f>
        <v>39</v>
      </c>
      <c r="I129" s="25">
        <f t="shared" ref="I129:I160" ca="1" si="375">TODAY()-45</f>
        <v>43629</v>
      </c>
      <c r="J129" s="22">
        <f t="shared" ref="J129:J160" ca="1" si="376">TODAY()-5</f>
        <v>43669</v>
      </c>
      <c r="K129" s="23">
        <v>1479.7777777777801</v>
      </c>
      <c r="L129" s="26">
        <f ca="1">IF(COUNTA(Tracker!$I129,Tracker!$J129)&lt;&gt;2,"",DAYS360(Tracker!$I129,Tracker!$J129,FALSE))</f>
        <v>40</v>
      </c>
      <c r="M129" s="21">
        <v>6</v>
      </c>
    </row>
    <row r="130" spans="2:13" ht="30" customHeight="1" x14ac:dyDescent="0.3">
      <c r="B130" s="14" t="s">
        <v>511</v>
      </c>
      <c r="C130" s="14" t="s">
        <v>25</v>
      </c>
      <c r="D130" s="14" t="s">
        <v>14</v>
      </c>
      <c r="E130" s="27">
        <v>42405</v>
      </c>
      <c r="F130" s="27">
        <v>42530</v>
      </c>
      <c r="G130" s="28">
        <v>2538.7777777777701</v>
      </c>
      <c r="H130" s="29">
        <f>IF(COUNTA(Tracker!$E130,Tracker!$F130)&lt;&gt;2,"",DAYS360(Tracker!$E130,Tracker!$F130,FALSE))</f>
        <v>124</v>
      </c>
      <c r="I130" s="30">
        <v>42434</v>
      </c>
      <c r="J130" s="27">
        <v>42495</v>
      </c>
      <c r="K130" s="28">
        <v>1488.67777777778</v>
      </c>
      <c r="L130" s="31">
        <f>IF(COUNTA(Tracker!$I130,Tracker!$J130)&lt;&gt;2,"",DAYS360(Tracker!$I130,Tracker!$J130,FALSE))</f>
        <v>60</v>
      </c>
      <c r="M130" s="14">
        <v>5</v>
      </c>
    </row>
    <row r="131" spans="2:13" ht="30" customHeight="1" x14ac:dyDescent="0.3">
      <c r="B131" s="15" t="s">
        <v>512</v>
      </c>
      <c r="C131" s="15" t="s">
        <v>13</v>
      </c>
      <c r="D131" s="15" t="s">
        <v>14</v>
      </c>
      <c r="E131" s="16">
        <f t="shared" ref="E131:E162" ca="1" si="377">TODAY()-65</f>
        <v>43609</v>
      </c>
      <c r="F131" s="16">
        <f t="shared" ref="F131:F162" ca="1" si="378">TODAY()-5</f>
        <v>43669</v>
      </c>
      <c r="G131" s="17">
        <v>2556.4444444444398</v>
      </c>
      <c r="H131" s="18">
        <f ca="1">IF(COUNTA(Tracker!$E131,Tracker!$F131)&lt;&gt;2,"",DAYS360(Tracker!$E131,Tracker!$F131,FALSE))</f>
        <v>59</v>
      </c>
      <c r="I131" s="19">
        <f t="shared" ref="I131:I162" ca="1" si="379">TODAY()-65</f>
        <v>43609</v>
      </c>
      <c r="J131" s="16">
        <f t="shared" ref="J131:J162" ca="1" si="380">TODAY()</f>
        <v>43674</v>
      </c>
      <c r="K131" s="17">
        <v>1497.5777777777801</v>
      </c>
      <c r="L131" s="20">
        <f ca="1">IF(COUNTA(Tracker!$I131,Tracker!$J131)&lt;&gt;2,"",DAYS360(Tracker!$I131,Tracker!$J131,FALSE))</f>
        <v>64</v>
      </c>
      <c r="M131" s="15">
        <v>8</v>
      </c>
    </row>
    <row r="132" spans="2:13" ht="30" customHeight="1" x14ac:dyDescent="0.3">
      <c r="B132" s="21" t="s">
        <v>513</v>
      </c>
      <c r="C132" s="21" t="s">
        <v>16</v>
      </c>
      <c r="D132" s="21" t="s">
        <v>17</v>
      </c>
      <c r="E132" s="22">
        <f t="shared" ref="E132:E163" ca="1" si="381">TODAY()-41</f>
        <v>43633</v>
      </c>
      <c r="F132" s="22">
        <f t="shared" ref="F132:F163" ca="1" si="382">TODAY()-10</f>
        <v>43664</v>
      </c>
      <c r="G132" s="23">
        <v>2574.1111111111099</v>
      </c>
      <c r="H132" s="24">
        <f ca="1">IF(COUNTA(Tracker!$E132,Tracker!$F132)&lt;&gt;2,"",DAYS360(Tracker!$E132,Tracker!$F132,FALSE))</f>
        <v>31</v>
      </c>
      <c r="I132" s="25">
        <f t="shared" ref="I132:I163" ca="1" si="383">TODAY()-41</f>
        <v>43633</v>
      </c>
      <c r="J132" s="22">
        <f t="shared" ref="J132:J163" ca="1" si="384">TODAY()-7</f>
        <v>43667</v>
      </c>
      <c r="K132" s="23">
        <v>1506.4777777777799</v>
      </c>
      <c r="L132" s="26">
        <f ca="1">IF(COUNTA(Tracker!$I132,Tracker!$J132)&lt;&gt;2,"",DAYS360(Tracker!$I132,Tracker!$J132,FALSE))</f>
        <v>34</v>
      </c>
      <c r="M132" s="21">
        <v>9</v>
      </c>
    </row>
    <row r="133" spans="2:13" ht="30" customHeight="1" x14ac:dyDescent="0.3">
      <c r="B133" s="21" t="s">
        <v>514</v>
      </c>
      <c r="C133" s="21" t="s">
        <v>13</v>
      </c>
      <c r="D133" s="21" t="s">
        <v>19</v>
      </c>
      <c r="E133" s="22">
        <f t="shared" ref="E133:E164" ca="1" si="385">TODAY()-100</f>
        <v>43574</v>
      </c>
      <c r="F133" s="22">
        <f t="shared" ref="F133:F164" ca="1" si="386">TODAY()-40</f>
        <v>43634</v>
      </c>
      <c r="G133" s="23">
        <v>2591.7777777777701</v>
      </c>
      <c r="H133" s="24">
        <f ca="1">IF(COUNTA(Tracker!$E133,Tracker!$F133)&lt;&gt;2,"",DAYS360(Tracker!$E133,Tracker!$F133,FALSE))</f>
        <v>59</v>
      </c>
      <c r="I133" s="25">
        <f t="shared" ref="I133:I164" ca="1" si="387">TODAY()-100</f>
        <v>43574</v>
      </c>
      <c r="J133" s="22">
        <f t="shared" ref="J133:J164" ca="1" si="388">TODAY()-27</f>
        <v>43647</v>
      </c>
      <c r="K133" s="23">
        <v>1515.37777777778</v>
      </c>
      <c r="L133" s="26">
        <f ca="1">IF(COUNTA(Tracker!$I133,Tracker!$J133)&lt;&gt;2,"",DAYS360(Tracker!$I133,Tracker!$J133,FALSE))</f>
        <v>72</v>
      </c>
      <c r="M133" s="21">
        <v>10</v>
      </c>
    </row>
    <row r="134" spans="2:13" ht="30" customHeight="1" x14ac:dyDescent="0.3">
      <c r="B134" s="21" t="s">
        <v>515</v>
      </c>
      <c r="C134" s="21" t="s">
        <v>16</v>
      </c>
      <c r="D134" s="21" t="s">
        <v>21</v>
      </c>
      <c r="E134" s="22">
        <f t="shared" ref="E134:E165" ca="1" si="389">TODAY()-90</f>
        <v>43584</v>
      </c>
      <c r="F134" s="22">
        <f t="shared" ref="F134:F165" ca="1" si="390">TODAY()-80</f>
        <v>43594</v>
      </c>
      <c r="G134" s="23">
        <v>2609.4444444444398</v>
      </c>
      <c r="H134" s="24">
        <f ca="1">IF(COUNTA(Tracker!$E134,Tracker!$F134)&lt;&gt;2,"",DAYS360(Tracker!$E134,Tracker!$F134,FALSE))</f>
        <v>10</v>
      </c>
      <c r="I134" s="25">
        <f t="shared" ref="I134:I165" ca="1" si="391">TODAY()-90</f>
        <v>43584</v>
      </c>
      <c r="J134" s="22">
        <f t="shared" ref="J134:J165" ca="1" si="392">TODAY()-71</f>
        <v>43603</v>
      </c>
      <c r="K134" s="23">
        <v>1524.2777777777801</v>
      </c>
      <c r="L134" s="26">
        <f ca="1">IF(COUNTA(Tracker!$I134,Tracker!$J134)&lt;&gt;2,"",DAYS360(Tracker!$I134,Tracker!$J134,FALSE))</f>
        <v>19</v>
      </c>
      <c r="M134" s="21">
        <v>5</v>
      </c>
    </row>
    <row r="135" spans="2:13" ht="30" customHeight="1" x14ac:dyDescent="0.3">
      <c r="B135" s="21" t="s">
        <v>516</v>
      </c>
      <c r="C135" s="21" t="s">
        <v>23</v>
      </c>
      <c r="D135" s="21" t="s">
        <v>19</v>
      </c>
      <c r="E135" s="22">
        <f t="shared" ca="1" si="389"/>
        <v>43584</v>
      </c>
      <c r="F135" s="22">
        <f t="shared" ref="F135:F166" ca="1" si="393">TODAY()-50</f>
        <v>43624</v>
      </c>
      <c r="G135" s="23">
        <v>2627.1111111111099</v>
      </c>
      <c r="H135" s="24">
        <f ca="1">IF(COUNTA(Tracker!$E135,Tracker!$F135)&lt;&gt;2,"",DAYS360(Tracker!$E135,Tracker!$F135,FALSE))</f>
        <v>39</v>
      </c>
      <c r="I135" s="25">
        <f t="shared" ca="1" si="391"/>
        <v>43584</v>
      </c>
      <c r="J135" s="22">
        <f t="shared" ref="J135:J166" ca="1" si="394">TODAY()-44</f>
        <v>43630</v>
      </c>
      <c r="K135" s="23">
        <v>1533.17777777778</v>
      </c>
      <c r="L135" s="26">
        <f ca="1">IF(COUNTA(Tracker!$I135,Tracker!$J135)&lt;&gt;2,"",DAYS360(Tracker!$I135,Tracker!$J135,FALSE))</f>
        <v>45</v>
      </c>
      <c r="M135" s="21">
        <v>9</v>
      </c>
    </row>
    <row r="136" spans="2:13" ht="30" customHeight="1" x14ac:dyDescent="0.3">
      <c r="B136" s="21" t="s">
        <v>517</v>
      </c>
      <c r="C136" s="21" t="s">
        <v>25</v>
      </c>
      <c r="D136" s="21" t="s">
        <v>17</v>
      </c>
      <c r="E136" s="22">
        <f t="shared" ref="E136:E167" ca="1" si="395">TODAY()-60</f>
        <v>43614</v>
      </c>
      <c r="F136" s="22">
        <f t="shared" ca="1" si="393"/>
        <v>43624</v>
      </c>
      <c r="G136" s="23">
        <v>2644.7777777777701</v>
      </c>
      <c r="H136" s="24">
        <f ca="1">IF(COUNTA(Tracker!$E136,Tracker!$F136)&lt;&gt;2,"",DAYS360(Tracker!$E136,Tracker!$F136,FALSE))</f>
        <v>9</v>
      </c>
      <c r="I136" s="25">
        <f t="shared" ref="I136:I167" ca="1" si="396">TODAY()-60</f>
        <v>43614</v>
      </c>
      <c r="J136" s="22">
        <f t="shared" ref="J136:J167" ca="1" si="397">TODAY()-45</f>
        <v>43629</v>
      </c>
      <c r="K136" s="23">
        <v>1542.0777777777801</v>
      </c>
      <c r="L136" s="26">
        <f ca="1">IF(COUNTA(Tracker!$I136,Tracker!$J136)&lt;&gt;2,"",DAYS360(Tracker!$I136,Tracker!$J136,FALSE))</f>
        <v>14</v>
      </c>
      <c r="M136" s="21">
        <v>6</v>
      </c>
    </row>
    <row r="137" spans="2:13" ht="30" customHeight="1" x14ac:dyDescent="0.3">
      <c r="B137" s="21" t="s">
        <v>518</v>
      </c>
      <c r="C137" s="21" t="s">
        <v>27</v>
      </c>
      <c r="D137" s="21" t="s">
        <v>14</v>
      </c>
      <c r="E137" s="22">
        <f t="shared" ref="E137:E168" ca="1" si="398">TODAY()-44</f>
        <v>43630</v>
      </c>
      <c r="F137" s="22">
        <f t="shared" ref="F137:F168" ca="1" si="399">TODAY()-20</f>
        <v>43654</v>
      </c>
      <c r="G137" s="23">
        <v>2662.4444444444398</v>
      </c>
      <c r="H137" s="24">
        <f ca="1">IF(COUNTA(Tracker!$E137,Tracker!$F137)&lt;&gt;2,"",DAYS360(Tracker!$E137,Tracker!$F137,FALSE))</f>
        <v>24</v>
      </c>
      <c r="I137" s="25">
        <f t="shared" ref="I137:I168" ca="1" si="400">TODAY()-44</f>
        <v>43630</v>
      </c>
      <c r="J137" s="22">
        <f t="shared" ref="J137:J168" ca="1" si="401">TODAY()-15</f>
        <v>43659</v>
      </c>
      <c r="K137" s="23">
        <v>1550.9777777777799</v>
      </c>
      <c r="L137" s="26">
        <f ca="1">IF(COUNTA(Tracker!$I137,Tracker!$J137)&lt;&gt;2,"",DAYS360(Tracker!$I137,Tracker!$J137,FALSE))</f>
        <v>29</v>
      </c>
      <c r="M137" s="21">
        <v>5</v>
      </c>
    </row>
    <row r="138" spans="2:13" ht="30" customHeight="1" x14ac:dyDescent="0.3">
      <c r="B138" s="21" t="s">
        <v>519</v>
      </c>
      <c r="C138" s="21" t="s">
        <v>16</v>
      </c>
      <c r="D138" s="21" t="s">
        <v>14</v>
      </c>
      <c r="E138" s="22">
        <f t="shared" ref="E138:E169" ca="1" si="402">TODAY()-39</f>
        <v>43635</v>
      </c>
      <c r="F138" s="22">
        <f t="shared" ref="F138:F169" ca="1" si="403">TODAY()</f>
        <v>43674</v>
      </c>
      <c r="G138" s="23">
        <v>2680.1111111111099</v>
      </c>
      <c r="H138" s="24">
        <f ca="1">IF(COUNTA(Tracker!$E138,Tracker!$F138)&lt;&gt;2,"",DAYS360(Tracker!$E138,Tracker!$F138,FALSE))</f>
        <v>39</v>
      </c>
      <c r="I138" s="25">
        <f t="shared" ref="I138:I169" ca="1" si="404">TODAY()-45</f>
        <v>43629</v>
      </c>
      <c r="J138" s="22">
        <f t="shared" ref="J138:J169" ca="1" si="405">TODAY()-5</f>
        <v>43669</v>
      </c>
      <c r="K138" s="23">
        <v>1559.87777777778</v>
      </c>
      <c r="L138" s="26">
        <f ca="1">IF(COUNTA(Tracker!$I138,Tracker!$J138)&lt;&gt;2,"",DAYS360(Tracker!$I138,Tracker!$J138,FALSE))</f>
        <v>40</v>
      </c>
      <c r="M138" s="21">
        <v>7</v>
      </c>
    </row>
    <row r="139" spans="2:13" ht="30" customHeight="1" x14ac:dyDescent="0.3">
      <c r="B139" s="14" t="s">
        <v>520</v>
      </c>
      <c r="C139" s="14" t="s">
        <v>25</v>
      </c>
      <c r="D139" s="14" t="s">
        <v>14</v>
      </c>
      <c r="E139" s="27">
        <v>42405</v>
      </c>
      <c r="F139" s="27">
        <v>42530</v>
      </c>
      <c r="G139" s="28">
        <v>2697.7777777777701</v>
      </c>
      <c r="H139" s="29">
        <f>IF(COUNTA(Tracker!$E139,Tracker!$F139)&lt;&gt;2,"",DAYS360(Tracker!$E139,Tracker!$F139,FALSE))</f>
        <v>124</v>
      </c>
      <c r="I139" s="30">
        <v>42434</v>
      </c>
      <c r="J139" s="27">
        <v>42495</v>
      </c>
      <c r="K139" s="28">
        <v>1568.7777777777801</v>
      </c>
      <c r="L139" s="31">
        <f>IF(COUNTA(Tracker!$I139,Tracker!$J139)&lt;&gt;2,"",DAYS360(Tracker!$I139,Tracker!$J139,FALSE))</f>
        <v>60</v>
      </c>
      <c r="M139" s="14">
        <v>8</v>
      </c>
    </row>
    <row r="140" spans="2:13" ht="30" customHeight="1" x14ac:dyDescent="0.3">
      <c r="B140" s="15" t="s">
        <v>521</v>
      </c>
      <c r="C140" s="15" t="s">
        <v>13</v>
      </c>
      <c r="D140" s="15" t="s">
        <v>14</v>
      </c>
      <c r="E140" s="16">
        <f t="shared" ref="E140:E171" ca="1" si="406">TODAY()-65</f>
        <v>43609</v>
      </c>
      <c r="F140" s="16">
        <f t="shared" ref="F140:F171" ca="1" si="407">TODAY()-5</f>
        <v>43669</v>
      </c>
      <c r="G140" s="17">
        <v>2715.4444444444398</v>
      </c>
      <c r="H140" s="18">
        <f ca="1">IF(COUNTA(Tracker!$E140,Tracker!$F140)&lt;&gt;2,"",DAYS360(Tracker!$E140,Tracker!$F140,FALSE))</f>
        <v>59</v>
      </c>
      <c r="I140" s="19">
        <f t="shared" ref="I140:I171" ca="1" si="408">TODAY()-65</f>
        <v>43609</v>
      </c>
      <c r="J140" s="16">
        <f t="shared" ref="J140:J171" ca="1" si="409">TODAY()</f>
        <v>43674</v>
      </c>
      <c r="K140" s="17">
        <v>1577.67777777778</v>
      </c>
      <c r="L140" s="20">
        <f ca="1">IF(COUNTA(Tracker!$I140,Tracker!$J140)&lt;&gt;2,"",DAYS360(Tracker!$I140,Tracker!$J140,FALSE))</f>
        <v>64</v>
      </c>
      <c r="M140" s="15">
        <v>10</v>
      </c>
    </row>
    <row r="141" spans="2:13" ht="30" customHeight="1" x14ac:dyDescent="0.3">
      <c r="B141" s="21" t="s">
        <v>522</v>
      </c>
      <c r="C141" s="21" t="s">
        <v>16</v>
      </c>
      <c r="D141" s="21" t="s">
        <v>17</v>
      </c>
      <c r="E141" s="22">
        <f t="shared" ref="E141:E172" ca="1" si="410">TODAY()-41</f>
        <v>43633</v>
      </c>
      <c r="F141" s="22">
        <f t="shared" ref="F141:F172" ca="1" si="411">TODAY()-10</f>
        <v>43664</v>
      </c>
      <c r="G141" s="23">
        <v>2733.1111111111099</v>
      </c>
      <c r="H141" s="24">
        <f ca="1">IF(COUNTA(Tracker!$E141,Tracker!$F141)&lt;&gt;2,"",DAYS360(Tracker!$E141,Tracker!$F141,FALSE))</f>
        <v>31</v>
      </c>
      <c r="I141" s="25">
        <f t="shared" ref="I141:I172" ca="1" si="412">TODAY()-41</f>
        <v>43633</v>
      </c>
      <c r="J141" s="22">
        <f t="shared" ref="J141:J172" ca="1" si="413">TODAY()-7</f>
        <v>43667</v>
      </c>
      <c r="K141" s="23">
        <v>1586.5777777777801</v>
      </c>
      <c r="L141" s="26">
        <f ca="1">IF(COUNTA(Tracker!$I141,Tracker!$J141)&lt;&gt;2,"",DAYS360(Tracker!$I141,Tracker!$J141,FALSE))</f>
        <v>34</v>
      </c>
      <c r="M141" s="21">
        <v>8</v>
      </c>
    </row>
    <row r="142" spans="2:13" ht="30" customHeight="1" x14ac:dyDescent="0.3">
      <c r="B142" s="21" t="s">
        <v>523</v>
      </c>
      <c r="C142" s="21" t="s">
        <v>13</v>
      </c>
      <c r="D142" s="21" t="s">
        <v>19</v>
      </c>
      <c r="E142" s="22">
        <f t="shared" ref="E142:E173" ca="1" si="414">TODAY()-100</f>
        <v>43574</v>
      </c>
      <c r="F142" s="22">
        <f t="shared" ref="F142:F173" ca="1" si="415">TODAY()-40</f>
        <v>43634</v>
      </c>
      <c r="G142" s="23">
        <v>2750.7777777777701</v>
      </c>
      <c r="H142" s="24">
        <f ca="1">IF(COUNTA(Tracker!$E142,Tracker!$F142)&lt;&gt;2,"",DAYS360(Tracker!$E142,Tracker!$F142,FALSE))</f>
        <v>59</v>
      </c>
      <c r="I142" s="25">
        <f t="shared" ref="I142:I173" ca="1" si="416">TODAY()-100</f>
        <v>43574</v>
      </c>
      <c r="J142" s="22">
        <f t="shared" ref="J142:J173" ca="1" si="417">TODAY()-27</f>
        <v>43647</v>
      </c>
      <c r="K142" s="23">
        <v>1595.4777777777799</v>
      </c>
      <c r="L142" s="26">
        <f ca="1">IF(COUNTA(Tracker!$I142,Tracker!$J142)&lt;&gt;2,"",DAYS360(Tracker!$I142,Tracker!$J142,FALSE))</f>
        <v>72</v>
      </c>
      <c r="M142" s="21">
        <v>9</v>
      </c>
    </row>
    <row r="143" spans="2:13" ht="30" customHeight="1" x14ac:dyDescent="0.3">
      <c r="B143" s="21" t="s">
        <v>524</v>
      </c>
      <c r="C143" s="21" t="s">
        <v>16</v>
      </c>
      <c r="D143" s="21" t="s">
        <v>21</v>
      </c>
      <c r="E143" s="22">
        <f t="shared" ref="E143:E174" ca="1" si="418">TODAY()-90</f>
        <v>43584</v>
      </c>
      <c r="F143" s="22">
        <f t="shared" ref="F143:F174" ca="1" si="419">TODAY()-80</f>
        <v>43594</v>
      </c>
      <c r="G143" s="23">
        <v>2768.4444444444398</v>
      </c>
      <c r="H143" s="24">
        <f ca="1">IF(COUNTA(Tracker!$E143,Tracker!$F143)&lt;&gt;2,"",DAYS360(Tracker!$E143,Tracker!$F143,FALSE))</f>
        <v>10</v>
      </c>
      <c r="I143" s="25">
        <f t="shared" ref="I143:I174" ca="1" si="420">TODAY()-90</f>
        <v>43584</v>
      </c>
      <c r="J143" s="22">
        <f t="shared" ref="J143:J174" ca="1" si="421">TODAY()-71</f>
        <v>43603</v>
      </c>
      <c r="K143" s="23">
        <v>1604.37777777778</v>
      </c>
      <c r="L143" s="26">
        <f ca="1">IF(COUNTA(Tracker!$I143,Tracker!$J143)&lt;&gt;2,"",DAYS360(Tracker!$I143,Tracker!$J143,FALSE))</f>
        <v>19</v>
      </c>
      <c r="M143" s="21">
        <v>9</v>
      </c>
    </row>
    <row r="144" spans="2:13" ht="30" customHeight="1" x14ac:dyDescent="0.3">
      <c r="B144" s="21" t="s">
        <v>525</v>
      </c>
      <c r="C144" s="21" t="s">
        <v>23</v>
      </c>
      <c r="D144" s="21" t="s">
        <v>19</v>
      </c>
      <c r="E144" s="22">
        <f t="shared" ca="1" si="418"/>
        <v>43584</v>
      </c>
      <c r="F144" s="22">
        <f t="shared" ref="F144:F175" ca="1" si="422">TODAY()-50</f>
        <v>43624</v>
      </c>
      <c r="G144" s="23">
        <v>2786.1111111111099</v>
      </c>
      <c r="H144" s="24">
        <f ca="1">IF(COUNTA(Tracker!$E144,Tracker!$F144)&lt;&gt;2,"",DAYS360(Tracker!$E144,Tracker!$F144,FALSE))</f>
        <v>39</v>
      </c>
      <c r="I144" s="25">
        <f t="shared" ca="1" si="420"/>
        <v>43584</v>
      </c>
      <c r="J144" s="22">
        <f t="shared" ref="J144:J175" ca="1" si="423">TODAY()-44</f>
        <v>43630</v>
      </c>
      <c r="K144" s="23">
        <v>1613.2777777777801</v>
      </c>
      <c r="L144" s="26">
        <f ca="1">IF(COUNTA(Tracker!$I144,Tracker!$J144)&lt;&gt;2,"",DAYS360(Tracker!$I144,Tracker!$J144,FALSE))</f>
        <v>45</v>
      </c>
      <c r="M144" s="21">
        <v>8</v>
      </c>
    </row>
    <row r="145" spans="2:13" ht="30" customHeight="1" x14ac:dyDescent="0.3">
      <c r="B145" s="21" t="s">
        <v>526</v>
      </c>
      <c r="C145" s="21" t="s">
        <v>25</v>
      </c>
      <c r="D145" s="21" t="s">
        <v>17</v>
      </c>
      <c r="E145" s="22">
        <f t="shared" ref="E145:E176" ca="1" si="424">TODAY()-60</f>
        <v>43614</v>
      </c>
      <c r="F145" s="22">
        <f t="shared" ca="1" si="422"/>
        <v>43624</v>
      </c>
      <c r="G145" s="23">
        <v>2803.7777777777701</v>
      </c>
      <c r="H145" s="24">
        <f ca="1">IF(COUNTA(Tracker!$E145,Tracker!$F145)&lt;&gt;2,"",DAYS360(Tracker!$E145,Tracker!$F145,FALSE))</f>
        <v>9</v>
      </c>
      <c r="I145" s="25">
        <f t="shared" ref="I145:I176" ca="1" si="425">TODAY()-60</f>
        <v>43614</v>
      </c>
      <c r="J145" s="22">
        <f t="shared" ref="J145:J176" ca="1" si="426">TODAY()-45</f>
        <v>43629</v>
      </c>
      <c r="K145" s="23">
        <v>1622.17777777778</v>
      </c>
      <c r="L145" s="26">
        <f ca="1">IF(COUNTA(Tracker!$I145,Tracker!$J145)&lt;&gt;2,"",DAYS360(Tracker!$I145,Tracker!$J145,FALSE))</f>
        <v>14</v>
      </c>
      <c r="M145" s="21">
        <v>5</v>
      </c>
    </row>
    <row r="146" spans="2:13" ht="30" customHeight="1" x14ac:dyDescent="0.3">
      <c r="B146" s="21" t="s">
        <v>527</v>
      </c>
      <c r="C146" s="21" t="s">
        <v>27</v>
      </c>
      <c r="D146" s="21" t="s">
        <v>14</v>
      </c>
      <c r="E146" s="22">
        <f t="shared" ref="E146:E177" ca="1" si="427">TODAY()-44</f>
        <v>43630</v>
      </c>
      <c r="F146" s="22">
        <f t="shared" ref="F146:F177" ca="1" si="428">TODAY()-20</f>
        <v>43654</v>
      </c>
      <c r="G146" s="23">
        <v>2821.4444444444398</v>
      </c>
      <c r="H146" s="24">
        <f ca="1">IF(COUNTA(Tracker!$E146,Tracker!$F146)&lt;&gt;2,"",DAYS360(Tracker!$E146,Tracker!$F146,FALSE))</f>
        <v>24</v>
      </c>
      <c r="I146" s="25">
        <f t="shared" ref="I146:I177" ca="1" si="429">TODAY()-44</f>
        <v>43630</v>
      </c>
      <c r="J146" s="22">
        <f t="shared" ref="J146:J177" ca="1" si="430">TODAY()-15</f>
        <v>43659</v>
      </c>
      <c r="K146" s="23">
        <v>1631.0777777777801</v>
      </c>
      <c r="L146" s="26">
        <f ca="1">IF(COUNTA(Tracker!$I146,Tracker!$J146)&lt;&gt;2,"",DAYS360(Tracker!$I146,Tracker!$J146,FALSE))</f>
        <v>29</v>
      </c>
      <c r="M146" s="21">
        <v>5</v>
      </c>
    </row>
    <row r="147" spans="2:13" ht="30" customHeight="1" x14ac:dyDescent="0.3">
      <c r="B147" s="21" t="s">
        <v>528</v>
      </c>
      <c r="C147" s="21" t="s">
        <v>16</v>
      </c>
      <c r="D147" s="21" t="s">
        <v>14</v>
      </c>
      <c r="E147" s="22">
        <f t="shared" ref="E147:E178" ca="1" si="431">TODAY()-39</f>
        <v>43635</v>
      </c>
      <c r="F147" s="22">
        <f t="shared" ref="F147:F178" ca="1" si="432">TODAY()</f>
        <v>43674</v>
      </c>
      <c r="G147" s="23">
        <v>2839.1111111111099</v>
      </c>
      <c r="H147" s="24">
        <f ca="1">IF(COUNTA(Tracker!$E147,Tracker!$F147)&lt;&gt;2,"",DAYS360(Tracker!$E147,Tracker!$F147,FALSE))</f>
        <v>39</v>
      </c>
      <c r="I147" s="25">
        <f t="shared" ref="I147:I178" ca="1" si="433">TODAY()-45</f>
        <v>43629</v>
      </c>
      <c r="J147" s="22">
        <f t="shared" ref="J147:J178" ca="1" si="434">TODAY()-5</f>
        <v>43669</v>
      </c>
      <c r="K147" s="23">
        <v>1639.9777777777799</v>
      </c>
      <c r="L147" s="26">
        <f ca="1">IF(COUNTA(Tracker!$I147,Tracker!$J147)&lt;&gt;2,"",DAYS360(Tracker!$I147,Tracker!$J147,FALSE))</f>
        <v>40</v>
      </c>
      <c r="M147" s="21">
        <v>10</v>
      </c>
    </row>
    <row r="148" spans="2:13" ht="30" customHeight="1" x14ac:dyDescent="0.3">
      <c r="B148" s="14" t="s">
        <v>529</v>
      </c>
      <c r="C148" s="14" t="s">
        <v>25</v>
      </c>
      <c r="D148" s="14" t="s">
        <v>14</v>
      </c>
      <c r="E148" s="27">
        <v>42405</v>
      </c>
      <c r="F148" s="27">
        <v>42530</v>
      </c>
      <c r="G148" s="28">
        <v>2856.7777777777701</v>
      </c>
      <c r="H148" s="29">
        <f>IF(COUNTA(Tracker!$E148,Tracker!$F148)&lt;&gt;2,"",DAYS360(Tracker!$E148,Tracker!$F148,FALSE))</f>
        <v>124</v>
      </c>
      <c r="I148" s="30">
        <v>42434</v>
      </c>
      <c r="J148" s="27">
        <v>42495</v>
      </c>
      <c r="K148" s="28">
        <v>1648.87777777778</v>
      </c>
      <c r="L148" s="31">
        <f>IF(COUNTA(Tracker!$I148,Tracker!$J148)&lt;&gt;2,"",DAYS360(Tracker!$I148,Tracker!$J148,FALSE))</f>
        <v>60</v>
      </c>
      <c r="M148" s="14">
        <v>5</v>
      </c>
    </row>
    <row r="149" spans="2:13" ht="30" customHeight="1" x14ac:dyDescent="0.3">
      <c r="B149" s="15" t="s">
        <v>530</v>
      </c>
      <c r="C149" s="15" t="s">
        <v>13</v>
      </c>
      <c r="D149" s="15" t="s">
        <v>14</v>
      </c>
      <c r="E149" s="16">
        <f t="shared" ref="E149:E180" ca="1" si="435">TODAY()-65</f>
        <v>43609</v>
      </c>
      <c r="F149" s="16">
        <f t="shared" ref="F149:F180" ca="1" si="436">TODAY()-5</f>
        <v>43669</v>
      </c>
      <c r="G149" s="17">
        <v>2874.4444444444398</v>
      </c>
      <c r="H149" s="18">
        <f ca="1">IF(COUNTA(Tracker!$E149,Tracker!$F149)&lt;&gt;2,"",DAYS360(Tracker!$E149,Tracker!$F149,FALSE))</f>
        <v>59</v>
      </c>
      <c r="I149" s="19">
        <f t="shared" ref="I149:I180" ca="1" si="437">TODAY()-65</f>
        <v>43609</v>
      </c>
      <c r="J149" s="16">
        <f t="shared" ref="J149:J180" ca="1" si="438">TODAY()</f>
        <v>43674</v>
      </c>
      <c r="K149" s="17">
        <v>1657.7777777777801</v>
      </c>
      <c r="L149" s="20">
        <f ca="1">IF(COUNTA(Tracker!$I149,Tracker!$J149)&lt;&gt;2,"",DAYS360(Tracker!$I149,Tracker!$J149,FALSE))</f>
        <v>64</v>
      </c>
      <c r="M149" s="15">
        <v>5</v>
      </c>
    </row>
    <row r="150" spans="2:13" ht="30" customHeight="1" x14ac:dyDescent="0.3">
      <c r="B150" s="21" t="s">
        <v>531</v>
      </c>
      <c r="C150" s="21" t="s">
        <v>16</v>
      </c>
      <c r="D150" s="21" t="s">
        <v>17</v>
      </c>
      <c r="E150" s="22">
        <f t="shared" ref="E150:E197" ca="1" si="439">TODAY()-41</f>
        <v>43633</v>
      </c>
      <c r="F150" s="22">
        <f t="shared" ref="F150:F197" ca="1" si="440">TODAY()-10</f>
        <v>43664</v>
      </c>
      <c r="G150" s="23">
        <v>2892.1111111111099</v>
      </c>
      <c r="H150" s="24">
        <f ca="1">IF(COUNTA(Tracker!$E150,Tracker!$F150)&lt;&gt;2,"",DAYS360(Tracker!$E150,Tracker!$F150,FALSE))</f>
        <v>31</v>
      </c>
      <c r="I150" s="25">
        <f t="shared" ref="I150:I197" ca="1" si="441">TODAY()-41</f>
        <v>43633</v>
      </c>
      <c r="J150" s="22">
        <f t="shared" ref="J150:J197" ca="1" si="442">TODAY()-7</f>
        <v>43667</v>
      </c>
      <c r="K150" s="23">
        <v>1666.67777777778</v>
      </c>
      <c r="L150" s="26">
        <f ca="1">IF(COUNTA(Tracker!$I150,Tracker!$J150)&lt;&gt;2,"",DAYS360(Tracker!$I150,Tracker!$J150,FALSE))</f>
        <v>34</v>
      </c>
      <c r="M150" s="21">
        <v>10</v>
      </c>
    </row>
    <row r="151" spans="2:13" ht="30" customHeight="1" x14ac:dyDescent="0.3">
      <c r="B151" s="21" t="s">
        <v>532</v>
      </c>
      <c r="C151" s="21" t="s">
        <v>13</v>
      </c>
      <c r="D151" s="21" t="s">
        <v>19</v>
      </c>
      <c r="E151" s="22">
        <f t="shared" ref="E151:E197" ca="1" si="443">TODAY()-100</f>
        <v>43574</v>
      </c>
      <c r="F151" s="22">
        <f t="shared" ref="F151:F197" ca="1" si="444">TODAY()-40</f>
        <v>43634</v>
      </c>
      <c r="G151" s="23">
        <v>2909.7777777777701</v>
      </c>
      <c r="H151" s="24">
        <f ca="1">IF(COUNTA(Tracker!$E151,Tracker!$F151)&lt;&gt;2,"",DAYS360(Tracker!$E151,Tracker!$F151,FALSE))</f>
        <v>59</v>
      </c>
      <c r="I151" s="25">
        <f t="shared" ref="I151:I197" ca="1" si="445">TODAY()-100</f>
        <v>43574</v>
      </c>
      <c r="J151" s="22">
        <f t="shared" ref="J151:J197" ca="1" si="446">TODAY()-27</f>
        <v>43647</v>
      </c>
      <c r="K151" s="23">
        <v>1675.5777777777801</v>
      </c>
      <c r="L151" s="26">
        <f ca="1">IF(COUNTA(Tracker!$I151,Tracker!$J151)&lt;&gt;2,"",DAYS360(Tracker!$I151,Tracker!$J151,FALSE))</f>
        <v>72</v>
      </c>
      <c r="M151" s="21">
        <v>5</v>
      </c>
    </row>
    <row r="152" spans="2:13" ht="30" customHeight="1" x14ac:dyDescent="0.3">
      <c r="B152" s="21" t="s">
        <v>533</v>
      </c>
      <c r="C152" s="21" t="s">
        <v>16</v>
      </c>
      <c r="D152" s="21" t="s">
        <v>21</v>
      </c>
      <c r="E152" s="22">
        <f t="shared" ref="E152:E197" ca="1" si="447">TODAY()-90</f>
        <v>43584</v>
      </c>
      <c r="F152" s="22">
        <f t="shared" ref="F152:F197" ca="1" si="448">TODAY()-80</f>
        <v>43594</v>
      </c>
      <c r="G152" s="23">
        <v>2927.4444444444398</v>
      </c>
      <c r="H152" s="24">
        <f ca="1">IF(COUNTA(Tracker!$E152,Tracker!$F152)&lt;&gt;2,"",DAYS360(Tracker!$E152,Tracker!$F152,FALSE))</f>
        <v>10</v>
      </c>
      <c r="I152" s="25">
        <f t="shared" ref="I152:I197" ca="1" si="449">TODAY()-90</f>
        <v>43584</v>
      </c>
      <c r="J152" s="22">
        <f t="shared" ref="J152:J197" ca="1" si="450">TODAY()-71</f>
        <v>43603</v>
      </c>
      <c r="K152" s="23">
        <v>1684.4777777777799</v>
      </c>
      <c r="L152" s="26">
        <f ca="1">IF(COUNTA(Tracker!$I152,Tracker!$J152)&lt;&gt;2,"",DAYS360(Tracker!$I152,Tracker!$J152,FALSE))</f>
        <v>19</v>
      </c>
      <c r="M152" s="21">
        <v>7</v>
      </c>
    </row>
    <row r="153" spans="2:13" ht="30" customHeight="1" x14ac:dyDescent="0.3">
      <c r="B153" s="21" t="s">
        <v>534</v>
      </c>
      <c r="C153" s="21" t="s">
        <v>23</v>
      </c>
      <c r="D153" s="21" t="s">
        <v>19</v>
      </c>
      <c r="E153" s="22">
        <f t="shared" ca="1" si="447"/>
        <v>43584</v>
      </c>
      <c r="F153" s="22">
        <f t="shared" ref="F153:F197" ca="1" si="451">TODAY()-50</f>
        <v>43624</v>
      </c>
      <c r="G153" s="23">
        <v>2945.1111111111099</v>
      </c>
      <c r="H153" s="24">
        <f ca="1">IF(COUNTA(Tracker!$E153,Tracker!$F153)&lt;&gt;2,"",DAYS360(Tracker!$E153,Tracker!$F153,FALSE))</f>
        <v>39</v>
      </c>
      <c r="I153" s="25">
        <f t="shared" ca="1" si="449"/>
        <v>43584</v>
      </c>
      <c r="J153" s="22">
        <f t="shared" ref="J153:J197" ca="1" si="452">TODAY()-44</f>
        <v>43630</v>
      </c>
      <c r="K153" s="23">
        <v>1693.37777777778</v>
      </c>
      <c r="L153" s="26">
        <f ca="1">IF(COUNTA(Tracker!$I153,Tracker!$J153)&lt;&gt;2,"",DAYS360(Tracker!$I153,Tracker!$J153,FALSE))</f>
        <v>45</v>
      </c>
      <c r="M153" s="21">
        <v>8</v>
      </c>
    </row>
    <row r="154" spans="2:13" ht="30" customHeight="1" x14ac:dyDescent="0.3">
      <c r="B154" s="21" t="s">
        <v>535</v>
      </c>
      <c r="C154" s="21" t="s">
        <v>25</v>
      </c>
      <c r="D154" s="21" t="s">
        <v>17</v>
      </c>
      <c r="E154" s="22">
        <f t="shared" ref="E154:E197" ca="1" si="453">TODAY()-60</f>
        <v>43614</v>
      </c>
      <c r="F154" s="22">
        <f t="shared" ca="1" si="451"/>
        <v>43624</v>
      </c>
      <c r="G154" s="23">
        <v>2962.7777777777701</v>
      </c>
      <c r="H154" s="24">
        <f ca="1">IF(COUNTA(Tracker!$E154,Tracker!$F154)&lt;&gt;2,"",DAYS360(Tracker!$E154,Tracker!$F154,FALSE))</f>
        <v>9</v>
      </c>
      <c r="I154" s="25">
        <f t="shared" ref="I154:I197" ca="1" si="454">TODAY()-60</f>
        <v>43614</v>
      </c>
      <c r="J154" s="22">
        <f t="shared" ref="J154:J197" ca="1" si="455">TODAY()-45</f>
        <v>43629</v>
      </c>
      <c r="K154" s="23">
        <v>1702.2777777777801</v>
      </c>
      <c r="L154" s="26">
        <f ca="1">IF(COUNTA(Tracker!$I154,Tracker!$J154)&lt;&gt;2,"",DAYS360(Tracker!$I154,Tracker!$J154,FALSE))</f>
        <v>14</v>
      </c>
      <c r="M154" s="21">
        <v>9</v>
      </c>
    </row>
    <row r="155" spans="2:13" ht="30" customHeight="1" x14ac:dyDescent="0.3">
      <c r="B155" s="21" t="s">
        <v>536</v>
      </c>
      <c r="C155" s="21" t="s">
        <v>27</v>
      </c>
      <c r="D155" s="21" t="s">
        <v>14</v>
      </c>
      <c r="E155" s="22">
        <f t="shared" ref="E155:E197" ca="1" si="456">TODAY()-44</f>
        <v>43630</v>
      </c>
      <c r="F155" s="22">
        <f t="shared" ref="F155:F197" ca="1" si="457">TODAY()-20</f>
        <v>43654</v>
      </c>
      <c r="G155" s="23">
        <v>2980.4444444444398</v>
      </c>
      <c r="H155" s="24">
        <f ca="1">IF(COUNTA(Tracker!$E155,Tracker!$F155)&lt;&gt;2,"",DAYS360(Tracker!$E155,Tracker!$F155,FALSE))</f>
        <v>24</v>
      </c>
      <c r="I155" s="25">
        <f t="shared" ref="I155:I197" ca="1" si="458">TODAY()-44</f>
        <v>43630</v>
      </c>
      <c r="J155" s="22">
        <f t="shared" ref="J155:J197" ca="1" si="459">TODAY()-15</f>
        <v>43659</v>
      </c>
      <c r="K155" s="23">
        <v>1711.17777777778</v>
      </c>
      <c r="L155" s="26">
        <f ca="1">IF(COUNTA(Tracker!$I155,Tracker!$J155)&lt;&gt;2,"",DAYS360(Tracker!$I155,Tracker!$J155,FALSE))</f>
        <v>29</v>
      </c>
      <c r="M155" s="21">
        <v>6</v>
      </c>
    </row>
    <row r="156" spans="2:13" ht="30" customHeight="1" x14ac:dyDescent="0.3">
      <c r="B156" s="21" t="s">
        <v>537</v>
      </c>
      <c r="C156" s="21" t="s">
        <v>16</v>
      </c>
      <c r="D156" s="21" t="s">
        <v>14</v>
      </c>
      <c r="E156" s="22">
        <f t="shared" ref="E156:E197" ca="1" si="460">TODAY()-39</f>
        <v>43635</v>
      </c>
      <c r="F156" s="22">
        <f t="shared" ref="F156:F197" ca="1" si="461">TODAY()</f>
        <v>43674</v>
      </c>
      <c r="G156" s="23">
        <v>2998.1111111111099</v>
      </c>
      <c r="H156" s="24">
        <f ca="1">IF(COUNTA(Tracker!$E156,Tracker!$F156)&lt;&gt;2,"",DAYS360(Tracker!$E156,Tracker!$F156,FALSE))</f>
        <v>39</v>
      </c>
      <c r="I156" s="25">
        <f t="shared" ref="I156:I197" ca="1" si="462">TODAY()-45</f>
        <v>43629</v>
      </c>
      <c r="J156" s="22">
        <f t="shared" ref="J156:J197" ca="1" si="463">TODAY()-5</f>
        <v>43669</v>
      </c>
      <c r="K156" s="23">
        <v>1720.0777777777801</v>
      </c>
      <c r="L156" s="26">
        <f ca="1">IF(COUNTA(Tracker!$I156,Tracker!$J156)&lt;&gt;2,"",DAYS360(Tracker!$I156,Tracker!$J156,FALSE))</f>
        <v>40</v>
      </c>
      <c r="M156" s="21">
        <v>9</v>
      </c>
    </row>
    <row r="157" spans="2:13" ht="30" customHeight="1" x14ac:dyDescent="0.3">
      <c r="B157" s="14" t="s">
        <v>538</v>
      </c>
      <c r="C157" s="14" t="s">
        <v>25</v>
      </c>
      <c r="D157" s="14" t="s">
        <v>14</v>
      </c>
      <c r="E157" s="27">
        <v>42405</v>
      </c>
      <c r="F157" s="27">
        <v>42530</v>
      </c>
      <c r="G157" s="28">
        <v>3015.7777777777701</v>
      </c>
      <c r="H157" s="29">
        <f>IF(COUNTA(Tracker!$E157,Tracker!$F157)&lt;&gt;2,"",DAYS360(Tracker!$E157,Tracker!$F157,FALSE))</f>
        <v>124</v>
      </c>
      <c r="I157" s="30">
        <v>42434</v>
      </c>
      <c r="J157" s="27">
        <v>42495</v>
      </c>
      <c r="K157" s="28">
        <v>1728.9777777777799</v>
      </c>
      <c r="L157" s="31">
        <f>IF(COUNTA(Tracker!$I157,Tracker!$J157)&lt;&gt;2,"",DAYS360(Tracker!$I157,Tracker!$J157,FALSE))</f>
        <v>60</v>
      </c>
      <c r="M157" s="14">
        <v>9</v>
      </c>
    </row>
    <row r="158" spans="2:13" ht="30" customHeight="1" x14ac:dyDescent="0.3">
      <c r="B158" s="15" t="s">
        <v>539</v>
      </c>
      <c r="C158" s="15" t="s">
        <v>13</v>
      </c>
      <c r="D158" s="15" t="s">
        <v>14</v>
      </c>
      <c r="E158" s="16">
        <f t="shared" ref="E158:E197" ca="1" si="464">TODAY()-65</f>
        <v>43609</v>
      </c>
      <c r="F158" s="16">
        <f t="shared" ref="F158:F197" ca="1" si="465">TODAY()-5</f>
        <v>43669</v>
      </c>
      <c r="G158" s="17">
        <v>3033.4444444444398</v>
      </c>
      <c r="H158" s="18">
        <f ca="1">IF(COUNTA(Tracker!$E158,Tracker!$F158)&lt;&gt;2,"",DAYS360(Tracker!$E158,Tracker!$F158,FALSE))</f>
        <v>59</v>
      </c>
      <c r="I158" s="19">
        <f t="shared" ref="I158:I197" ca="1" si="466">TODAY()-65</f>
        <v>43609</v>
      </c>
      <c r="J158" s="16">
        <f t="shared" ref="J158:J197" ca="1" si="467">TODAY()</f>
        <v>43674</v>
      </c>
      <c r="K158" s="17">
        <v>1737.87777777778</v>
      </c>
      <c r="L158" s="20">
        <f ca="1">IF(COUNTA(Tracker!$I158,Tracker!$J158)&lt;&gt;2,"",DAYS360(Tracker!$I158,Tracker!$J158,FALSE))</f>
        <v>64</v>
      </c>
      <c r="M158" s="15">
        <v>5</v>
      </c>
    </row>
    <row r="159" spans="2:13" ht="30" customHeight="1" x14ac:dyDescent="0.3">
      <c r="B159" s="21" t="s">
        <v>540</v>
      </c>
      <c r="C159" s="21" t="s">
        <v>16</v>
      </c>
      <c r="D159" s="21" t="s">
        <v>17</v>
      </c>
      <c r="E159" s="22">
        <f t="shared" ref="E159:E197" ca="1" si="468">TODAY()-41</f>
        <v>43633</v>
      </c>
      <c r="F159" s="22">
        <f t="shared" ref="F159:F197" ca="1" si="469">TODAY()-10</f>
        <v>43664</v>
      </c>
      <c r="G159" s="23">
        <v>3051.1111111111099</v>
      </c>
      <c r="H159" s="24">
        <f ca="1">IF(COUNTA(Tracker!$E159,Tracker!$F159)&lt;&gt;2,"",DAYS360(Tracker!$E159,Tracker!$F159,FALSE))</f>
        <v>31</v>
      </c>
      <c r="I159" s="25">
        <f t="shared" ref="I159:I197" ca="1" si="470">TODAY()-41</f>
        <v>43633</v>
      </c>
      <c r="J159" s="22">
        <f t="shared" ref="J159:J197" ca="1" si="471">TODAY()-7</f>
        <v>43667</v>
      </c>
      <c r="K159" s="23">
        <v>1746.7777777777801</v>
      </c>
      <c r="L159" s="26">
        <f ca="1">IF(COUNTA(Tracker!$I159,Tracker!$J159)&lt;&gt;2,"",DAYS360(Tracker!$I159,Tracker!$J159,FALSE))</f>
        <v>34</v>
      </c>
      <c r="M159" s="21">
        <v>10</v>
      </c>
    </row>
    <row r="160" spans="2:13" ht="30" customHeight="1" x14ac:dyDescent="0.3">
      <c r="B160" s="21" t="s">
        <v>541</v>
      </c>
      <c r="C160" s="21" t="s">
        <v>13</v>
      </c>
      <c r="D160" s="21" t="s">
        <v>19</v>
      </c>
      <c r="E160" s="22">
        <f t="shared" ref="E160:E197" ca="1" si="472">TODAY()-100</f>
        <v>43574</v>
      </c>
      <c r="F160" s="22">
        <f t="shared" ref="F160:F197" ca="1" si="473">TODAY()-40</f>
        <v>43634</v>
      </c>
      <c r="G160" s="23">
        <v>3068.7777777777701</v>
      </c>
      <c r="H160" s="24">
        <f ca="1">IF(COUNTA(Tracker!$E160,Tracker!$F160)&lt;&gt;2,"",DAYS360(Tracker!$E160,Tracker!$F160,FALSE))</f>
        <v>59</v>
      </c>
      <c r="I160" s="25">
        <f t="shared" ref="I160:I197" ca="1" si="474">TODAY()-100</f>
        <v>43574</v>
      </c>
      <c r="J160" s="22">
        <f t="shared" ref="J160:J197" ca="1" si="475">TODAY()-27</f>
        <v>43647</v>
      </c>
      <c r="K160" s="23">
        <v>1755.67777777778</v>
      </c>
      <c r="L160" s="26">
        <f ca="1">IF(COUNTA(Tracker!$I160,Tracker!$J160)&lt;&gt;2,"",DAYS360(Tracker!$I160,Tracker!$J160,FALSE))</f>
        <v>72</v>
      </c>
      <c r="M160" s="21">
        <v>9</v>
      </c>
    </row>
    <row r="161" spans="2:13" ht="30" customHeight="1" x14ac:dyDescent="0.3">
      <c r="B161" s="21" t="s">
        <v>542</v>
      </c>
      <c r="C161" s="21" t="s">
        <v>16</v>
      </c>
      <c r="D161" s="21" t="s">
        <v>21</v>
      </c>
      <c r="E161" s="22">
        <f t="shared" ref="E161:E197" ca="1" si="476">TODAY()-90</f>
        <v>43584</v>
      </c>
      <c r="F161" s="22">
        <f t="shared" ref="F161:F197" ca="1" si="477">TODAY()-80</f>
        <v>43594</v>
      </c>
      <c r="G161" s="23">
        <v>3086.4444444444398</v>
      </c>
      <c r="H161" s="24">
        <f ca="1">IF(COUNTA(Tracker!$E161,Tracker!$F161)&lt;&gt;2,"",DAYS360(Tracker!$E161,Tracker!$F161,FALSE))</f>
        <v>10</v>
      </c>
      <c r="I161" s="25">
        <f t="shared" ref="I161:I197" ca="1" si="478">TODAY()-90</f>
        <v>43584</v>
      </c>
      <c r="J161" s="22">
        <f t="shared" ref="J161:J197" ca="1" si="479">TODAY()-71</f>
        <v>43603</v>
      </c>
      <c r="K161" s="23">
        <v>1764.5777777777801</v>
      </c>
      <c r="L161" s="26">
        <f ca="1">IF(COUNTA(Tracker!$I161,Tracker!$J161)&lt;&gt;2,"",DAYS360(Tracker!$I161,Tracker!$J161,FALSE))</f>
        <v>19</v>
      </c>
      <c r="M161" s="21">
        <v>7</v>
      </c>
    </row>
    <row r="162" spans="2:13" ht="30" customHeight="1" x14ac:dyDescent="0.3">
      <c r="B162" s="21" t="s">
        <v>543</v>
      </c>
      <c r="C162" s="21" t="s">
        <v>23</v>
      </c>
      <c r="D162" s="21" t="s">
        <v>19</v>
      </c>
      <c r="E162" s="22">
        <f t="shared" ca="1" si="476"/>
        <v>43584</v>
      </c>
      <c r="F162" s="22">
        <f t="shared" ref="F162:F197" ca="1" si="480">TODAY()-50</f>
        <v>43624</v>
      </c>
      <c r="G162" s="23">
        <v>3104.1111111111099</v>
      </c>
      <c r="H162" s="24">
        <f ca="1">IF(COUNTA(Tracker!$E162,Tracker!$F162)&lt;&gt;2,"",DAYS360(Tracker!$E162,Tracker!$F162,FALSE))</f>
        <v>39</v>
      </c>
      <c r="I162" s="25">
        <f t="shared" ca="1" si="478"/>
        <v>43584</v>
      </c>
      <c r="J162" s="22">
        <f t="shared" ref="J162:J197" ca="1" si="481">TODAY()-44</f>
        <v>43630</v>
      </c>
      <c r="K162" s="23">
        <v>1773.4777777777799</v>
      </c>
      <c r="L162" s="26">
        <f ca="1">IF(COUNTA(Tracker!$I162,Tracker!$J162)&lt;&gt;2,"",DAYS360(Tracker!$I162,Tracker!$J162,FALSE))</f>
        <v>45</v>
      </c>
      <c r="M162" s="21">
        <v>10</v>
      </c>
    </row>
    <row r="163" spans="2:13" ht="30" customHeight="1" x14ac:dyDescent="0.3">
      <c r="B163" s="21" t="s">
        <v>544</v>
      </c>
      <c r="C163" s="21" t="s">
        <v>25</v>
      </c>
      <c r="D163" s="21" t="s">
        <v>17</v>
      </c>
      <c r="E163" s="22">
        <f t="shared" ref="E163:E197" ca="1" si="482">TODAY()-60</f>
        <v>43614</v>
      </c>
      <c r="F163" s="22">
        <f t="shared" ca="1" si="480"/>
        <v>43624</v>
      </c>
      <c r="G163" s="23">
        <v>3121.7777777777701</v>
      </c>
      <c r="H163" s="24">
        <f ca="1">IF(COUNTA(Tracker!$E163,Tracker!$F163)&lt;&gt;2,"",DAYS360(Tracker!$E163,Tracker!$F163,FALSE))</f>
        <v>9</v>
      </c>
      <c r="I163" s="25">
        <f t="shared" ref="I163:I197" ca="1" si="483">TODAY()-60</f>
        <v>43614</v>
      </c>
      <c r="J163" s="22">
        <f t="shared" ref="J163:J197" ca="1" si="484">TODAY()-45</f>
        <v>43629</v>
      </c>
      <c r="K163" s="23">
        <v>1782.37777777778</v>
      </c>
      <c r="L163" s="26">
        <f ca="1">IF(COUNTA(Tracker!$I163,Tracker!$J163)&lt;&gt;2,"",DAYS360(Tracker!$I163,Tracker!$J163,FALSE))</f>
        <v>14</v>
      </c>
      <c r="M163" s="21">
        <v>9</v>
      </c>
    </row>
    <row r="164" spans="2:13" ht="30" customHeight="1" x14ac:dyDescent="0.3">
      <c r="B164" s="21" t="s">
        <v>545</v>
      </c>
      <c r="C164" s="21" t="s">
        <v>27</v>
      </c>
      <c r="D164" s="21" t="s">
        <v>14</v>
      </c>
      <c r="E164" s="22">
        <f t="shared" ref="E164:E197" ca="1" si="485">TODAY()-44</f>
        <v>43630</v>
      </c>
      <c r="F164" s="22">
        <f t="shared" ref="F164:F197" ca="1" si="486">TODAY()-20</f>
        <v>43654</v>
      </c>
      <c r="G164" s="23">
        <v>3139.4444444444398</v>
      </c>
      <c r="H164" s="24">
        <f ca="1">IF(COUNTA(Tracker!$E164,Tracker!$F164)&lt;&gt;2,"",DAYS360(Tracker!$E164,Tracker!$F164,FALSE))</f>
        <v>24</v>
      </c>
      <c r="I164" s="25">
        <f t="shared" ref="I164:I197" ca="1" si="487">TODAY()-44</f>
        <v>43630</v>
      </c>
      <c r="J164" s="22">
        <f t="shared" ref="J164:J197" ca="1" si="488">TODAY()-15</f>
        <v>43659</v>
      </c>
      <c r="K164" s="23">
        <v>1791.2777777777801</v>
      </c>
      <c r="L164" s="26">
        <f ca="1">IF(COUNTA(Tracker!$I164,Tracker!$J164)&lt;&gt;2,"",DAYS360(Tracker!$I164,Tracker!$J164,FALSE))</f>
        <v>29</v>
      </c>
      <c r="M164" s="21">
        <v>10</v>
      </c>
    </row>
    <row r="165" spans="2:13" ht="30" customHeight="1" x14ac:dyDescent="0.3">
      <c r="B165" s="21" t="s">
        <v>546</v>
      </c>
      <c r="C165" s="21" t="s">
        <v>16</v>
      </c>
      <c r="D165" s="21" t="s">
        <v>14</v>
      </c>
      <c r="E165" s="22">
        <f t="shared" ref="E165:E197" ca="1" si="489">TODAY()-39</f>
        <v>43635</v>
      </c>
      <c r="F165" s="22">
        <f t="shared" ref="F165:F197" ca="1" si="490">TODAY()</f>
        <v>43674</v>
      </c>
      <c r="G165" s="23">
        <v>3157.1111111111099</v>
      </c>
      <c r="H165" s="24">
        <f ca="1">IF(COUNTA(Tracker!$E165,Tracker!$F165)&lt;&gt;2,"",DAYS360(Tracker!$E165,Tracker!$F165,FALSE))</f>
        <v>39</v>
      </c>
      <c r="I165" s="25">
        <f t="shared" ref="I165:I197" ca="1" si="491">TODAY()-45</f>
        <v>43629</v>
      </c>
      <c r="J165" s="22">
        <f t="shared" ref="J165:J197" ca="1" si="492">TODAY()-5</f>
        <v>43669</v>
      </c>
      <c r="K165" s="23">
        <v>1800.17777777778</v>
      </c>
      <c r="L165" s="26">
        <f ca="1">IF(COUNTA(Tracker!$I165,Tracker!$J165)&lt;&gt;2,"",DAYS360(Tracker!$I165,Tracker!$J165,FALSE))</f>
        <v>40</v>
      </c>
      <c r="M165" s="21">
        <v>6</v>
      </c>
    </row>
    <row r="166" spans="2:13" ht="30" customHeight="1" x14ac:dyDescent="0.3">
      <c r="B166" s="14" t="s">
        <v>547</v>
      </c>
      <c r="C166" s="14" t="s">
        <v>25</v>
      </c>
      <c r="D166" s="14" t="s">
        <v>14</v>
      </c>
      <c r="E166" s="27">
        <v>42405</v>
      </c>
      <c r="F166" s="27">
        <v>42530</v>
      </c>
      <c r="G166" s="28">
        <v>3174.7777777777701</v>
      </c>
      <c r="H166" s="29">
        <f>IF(COUNTA(Tracker!$E166,Tracker!$F166)&lt;&gt;2,"",DAYS360(Tracker!$E166,Tracker!$F166,FALSE))</f>
        <v>124</v>
      </c>
      <c r="I166" s="30">
        <v>42434</v>
      </c>
      <c r="J166" s="27">
        <v>42495</v>
      </c>
      <c r="K166" s="28">
        <v>1809.0777777777801</v>
      </c>
      <c r="L166" s="31">
        <f>IF(COUNTA(Tracker!$I166,Tracker!$J166)&lt;&gt;2,"",DAYS360(Tracker!$I166,Tracker!$J166,FALSE))</f>
        <v>60</v>
      </c>
      <c r="M166" s="14">
        <v>6</v>
      </c>
    </row>
    <row r="167" spans="2:13" ht="30" customHeight="1" x14ac:dyDescent="0.3">
      <c r="B167" s="15" t="s">
        <v>548</v>
      </c>
      <c r="C167" s="15" t="s">
        <v>13</v>
      </c>
      <c r="D167" s="15" t="s">
        <v>14</v>
      </c>
      <c r="E167" s="16">
        <f t="shared" ref="E167:E197" ca="1" si="493">TODAY()-65</f>
        <v>43609</v>
      </c>
      <c r="F167" s="16">
        <f t="shared" ref="F167:F197" ca="1" si="494">TODAY()-5</f>
        <v>43669</v>
      </c>
      <c r="G167" s="17">
        <v>3192.4444444444398</v>
      </c>
      <c r="H167" s="18">
        <f ca="1">IF(COUNTA(Tracker!$E167,Tracker!$F167)&lt;&gt;2,"",DAYS360(Tracker!$E167,Tracker!$F167,FALSE))</f>
        <v>59</v>
      </c>
      <c r="I167" s="19">
        <f t="shared" ref="I167:I197" ca="1" si="495">TODAY()-65</f>
        <v>43609</v>
      </c>
      <c r="J167" s="16">
        <f t="shared" ref="J167:J197" ca="1" si="496">TODAY()</f>
        <v>43674</v>
      </c>
      <c r="K167" s="17">
        <v>1817.9777777777799</v>
      </c>
      <c r="L167" s="20">
        <f ca="1">IF(COUNTA(Tracker!$I167,Tracker!$J167)&lt;&gt;2,"",DAYS360(Tracker!$I167,Tracker!$J167,FALSE))</f>
        <v>64</v>
      </c>
      <c r="M167" s="15">
        <v>7</v>
      </c>
    </row>
    <row r="168" spans="2:13" ht="30" customHeight="1" x14ac:dyDescent="0.3">
      <c r="B168" s="21" t="s">
        <v>549</v>
      </c>
      <c r="C168" s="21" t="s">
        <v>16</v>
      </c>
      <c r="D168" s="21" t="s">
        <v>17</v>
      </c>
      <c r="E168" s="22">
        <f t="shared" ref="E168:E197" ca="1" si="497">TODAY()-41</f>
        <v>43633</v>
      </c>
      <c r="F168" s="22">
        <f t="shared" ref="F168:F197" ca="1" si="498">TODAY()-10</f>
        <v>43664</v>
      </c>
      <c r="G168" s="23">
        <v>3210.1111111111099</v>
      </c>
      <c r="H168" s="24">
        <f ca="1">IF(COUNTA(Tracker!$E168,Tracker!$F168)&lt;&gt;2,"",DAYS360(Tracker!$E168,Tracker!$F168,FALSE))</f>
        <v>31</v>
      </c>
      <c r="I168" s="25">
        <f t="shared" ref="I168:I197" ca="1" si="499">TODAY()-41</f>
        <v>43633</v>
      </c>
      <c r="J168" s="22">
        <f t="shared" ref="J168:J197" ca="1" si="500">TODAY()-7</f>
        <v>43667</v>
      </c>
      <c r="K168" s="23">
        <v>1826.87777777778</v>
      </c>
      <c r="L168" s="26">
        <f ca="1">IF(COUNTA(Tracker!$I168,Tracker!$J168)&lt;&gt;2,"",DAYS360(Tracker!$I168,Tracker!$J168,FALSE))</f>
        <v>34</v>
      </c>
      <c r="M168" s="21">
        <v>7</v>
      </c>
    </row>
    <row r="169" spans="2:13" ht="30" customHeight="1" x14ac:dyDescent="0.3">
      <c r="B169" s="21" t="s">
        <v>550</v>
      </c>
      <c r="C169" s="21" t="s">
        <v>13</v>
      </c>
      <c r="D169" s="21" t="s">
        <v>19</v>
      </c>
      <c r="E169" s="22">
        <f t="shared" ref="E169:E197" ca="1" si="501">TODAY()-100</f>
        <v>43574</v>
      </c>
      <c r="F169" s="22">
        <f t="shared" ref="F169:F197" ca="1" si="502">TODAY()-40</f>
        <v>43634</v>
      </c>
      <c r="G169" s="23">
        <v>3227.7777777777701</v>
      </c>
      <c r="H169" s="24">
        <f ca="1">IF(COUNTA(Tracker!$E169,Tracker!$F169)&lt;&gt;2,"",DAYS360(Tracker!$E169,Tracker!$F169,FALSE))</f>
        <v>59</v>
      </c>
      <c r="I169" s="25">
        <f t="shared" ref="I169:I197" ca="1" si="503">TODAY()-100</f>
        <v>43574</v>
      </c>
      <c r="J169" s="22">
        <f t="shared" ref="J169:J197" ca="1" si="504">TODAY()-27</f>
        <v>43647</v>
      </c>
      <c r="K169" s="23">
        <v>1835.7777777777801</v>
      </c>
      <c r="L169" s="26">
        <f ca="1">IF(COUNTA(Tracker!$I169,Tracker!$J169)&lt;&gt;2,"",DAYS360(Tracker!$I169,Tracker!$J169,FALSE))</f>
        <v>72</v>
      </c>
      <c r="M169" s="21">
        <v>9</v>
      </c>
    </row>
    <row r="170" spans="2:13" ht="30" customHeight="1" x14ac:dyDescent="0.3">
      <c r="B170" s="21" t="s">
        <v>551</v>
      </c>
      <c r="C170" s="21" t="s">
        <v>16</v>
      </c>
      <c r="D170" s="21" t="s">
        <v>21</v>
      </c>
      <c r="E170" s="22">
        <f t="shared" ref="E170:E197" ca="1" si="505">TODAY()-90</f>
        <v>43584</v>
      </c>
      <c r="F170" s="22">
        <f t="shared" ref="F170:F197" ca="1" si="506">TODAY()-80</f>
        <v>43594</v>
      </c>
      <c r="G170" s="23">
        <v>3245.4444444444398</v>
      </c>
      <c r="H170" s="24">
        <f ca="1">IF(COUNTA(Tracker!$E170,Tracker!$F170)&lt;&gt;2,"",DAYS360(Tracker!$E170,Tracker!$F170,FALSE))</f>
        <v>10</v>
      </c>
      <c r="I170" s="25">
        <f t="shared" ref="I170:I197" ca="1" si="507">TODAY()-90</f>
        <v>43584</v>
      </c>
      <c r="J170" s="22">
        <f t="shared" ref="J170:J197" ca="1" si="508">TODAY()-71</f>
        <v>43603</v>
      </c>
      <c r="K170" s="23">
        <v>1844.67777777778</v>
      </c>
      <c r="L170" s="26">
        <f ca="1">IF(COUNTA(Tracker!$I170,Tracker!$J170)&lt;&gt;2,"",DAYS360(Tracker!$I170,Tracker!$J170,FALSE))</f>
        <v>19</v>
      </c>
      <c r="M170" s="21">
        <v>10</v>
      </c>
    </row>
    <row r="171" spans="2:13" ht="30" customHeight="1" x14ac:dyDescent="0.3">
      <c r="B171" s="21" t="s">
        <v>552</v>
      </c>
      <c r="C171" s="21" t="s">
        <v>23</v>
      </c>
      <c r="D171" s="21" t="s">
        <v>19</v>
      </c>
      <c r="E171" s="22">
        <f t="shared" ca="1" si="505"/>
        <v>43584</v>
      </c>
      <c r="F171" s="22">
        <f t="shared" ref="F171:F197" ca="1" si="509">TODAY()-50</f>
        <v>43624</v>
      </c>
      <c r="G171" s="23">
        <v>3263.1111111111099</v>
      </c>
      <c r="H171" s="24">
        <f ca="1">IF(COUNTA(Tracker!$E171,Tracker!$F171)&lt;&gt;2,"",DAYS360(Tracker!$E171,Tracker!$F171,FALSE))</f>
        <v>39</v>
      </c>
      <c r="I171" s="25">
        <f t="shared" ca="1" si="507"/>
        <v>43584</v>
      </c>
      <c r="J171" s="22">
        <f t="shared" ref="J171:J197" ca="1" si="510">TODAY()-44</f>
        <v>43630</v>
      </c>
      <c r="K171" s="23">
        <v>1853.5777777777801</v>
      </c>
      <c r="L171" s="26">
        <f ca="1">IF(COUNTA(Tracker!$I171,Tracker!$J171)&lt;&gt;2,"",DAYS360(Tracker!$I171,Tracker!$J171,FALSE))</f>
        <v>45</v>
      </c>
      <c r="M171" s="21">
        <v>10</v>
      </c>
    </row>
    <row r="172" spans="2:13" ht="30" customHeight="1" x14ac:dyDescent="0.3">
      <c r="B172" s="21" t="s">
        <v>553</v>
      </c>
      <c r="C172" s="21" t="s">
        <v>25</v>
      </c>
      <c r="D172" s="21" t="s">
        <v>17</v>
      </c>
      <c r="E172" s="22">
        <f t="shared" ref="E172:E197" ca="1" si="511">TODAY()-60</f>
        <v>43614</v>
      </c>
      <c r="F172" s="22">
        <f t="shared" ca="1" si="509"/>
        <v>43624</v>
      </c>
      <c r="G172" s="23">
        <v>3280.7777777777701</v>
      </c>
      <c r="H172" s="24">
        <f ca="1">IF(COUNTA(Tracker!$E172,Tracker!$F172)&lt;&gt;2,"",DAYS360(Tracker!$E172,Tracker!$F172,FALSE))</f>
        <v>9</v>
      </c>
      <c r="I172" s="25">
        <f t="shared" ref="I172:I197" ca="1" si="512">TODAY()-60</f>
        <v>43614</v>
      </c>
      <c r="J172" s="22">
        <f t="shared" ref="J172:J197" ca="1" si="513">TODAY()-45</f>
        <v>43629</v>
      </c>
      <c r="K172" s="23">
        <v>1862.4777777777799</v>
      </c>
      <c r="L172" s="26">
        <f ca="1">IF(COUNTA(Tracker!$I172,Tracker!$J172)&lt;&gt;2,"",DAYS360(Tracker!$I172,Tracker!$J172,FALSE))</f>
        <v>14</v>
      </c>
      <c r="M172" s="21">
        <v>5</v>
      </c>
    </row>
    <row r="173" spans="2:13" ht="30" customHeight="1" x14ac:dyDescent="0.3">
      <c r="B173" s="21" t="s">
        <v>554</v>
      </c>
      <c r="C173" s="21" t="s">
        <v>27</v>
      </c>
      <c r="D173" s="21" t="s">
        <v>14</v>
      </c>
      <c r="E173" s="22">
        <f t="shared" ref="E173:E197" ca="1" si="514">TODAY()-44</f>
        <v>43630</v>
      </c>
      <c r="F173" s="22">
        <f t="shared" ref="F173:F197" ca="1" si="515">TODAY()-20</f>
        <v>43654</v>
      </c>
      <c r="G173" s="23">
        <v>3298.4444444444398</v>
      </c>
      <c r="H173" s="24">
        <f ca="1">IF(COUNTA(Tracker!$E173,Tracker!$F173)&lt;&gt;2,"",DAYS360(Tracker!$E173,Tracker!$F173,FALSE))</f>
        <v>24</v>
      </c>
      <c r="I173" s="25">
        <f t="shared" ref="I173:I197" ca="1" si="516">TODAY()-44</f>
        <v>43630</v>
      </c>
      <c r="J173" s="22">
        <f t="shared" ref="J173:J197" ca="1" si="517">TODAY()-15</f>
        <v>43659</v>
      </c>
      <c r="K173" s="23">
        <v>1871.37777777778</v>
      </c>
      <c r="L173" s="26">
        <f ca="1">IF(COUNTA(Tracker!$I173,Tracker!$J173)&lt;&gt;2,"",DAYS360(Tracker!$I173,Tracker!$J173,FALSE))</f>
        <v>29</v>
      </c>
      <c r="M173" s="21">
        <v>10</v>
      </c>
    </row>
    <row r="174" spans="2:13" ht="30" customHeight="1" x14ac:dyDescent="0.3">
      <c r="B174" s="21" t="s">
        <v>555</v>
      </c>
      <c r="C174" s="21" t="s">
        <v>16</v>
      </c>
      <c r="D174" s="21" t="s">
        <v>14</v>
      </c>
      <c r="E174" s="22">
        <f t="shared" ref="E174:E197" ca="1" si="518">TODAY()-39</f>
        <v>43635</v>
      </c>
      <c r="F174" s="22">
        <f t="shared" ref="F174:F197" ca="1" si="519">TODAY()</f>
        <v>43674</v>
      </c>
      <c r="G174" s="23">
        <v>3316.1111111111099</v>
      </c>
      <c r="H174" s="24">
        <f ca="1">IF(COUNTA(Tracker!$E174,Tracker!$F174)&lt;&gt;2,"",DAYS360(Tracker!$E174,Tracker!$F174,FALSE))</f>
        <v>39</v>
      </c>
      <c r="I174" s="25">
        <f t="shared" ref="I174:I197" ca="1" si="520">TODAY()-45</f>
        <v>43629</v>
      </c>
      <c r="J174" s="22">
        <f t="shared" ref="J174:J197" ca="1" si="521">TODAY()-5</f>
        <v>43669</v>
      </c>
      <c r="K174" s="23">
        <v>1880.2777777777801</v>
      </c>
      <c r="L174" s="26">
        <f ca="1">IF(COUNTA(Tracker!$I174,Tracker!$J174)&lt;&gt;2,"",DAYS360(Tracker!$I174,Tracker!$J174,FALSE))</f>
        <v>40</v>
      </c>
      <c r="M174" s="21">
        <v>7</v>
      </c>
    </row>
    <row r="175" spans="2:13" ht="30" customHeight="1" x14ac:dyDescent="0.3">
      <c r="B175" s="14" t="s">
        <v>556</v>
      </c>
      <c r="C175" s="14" t="s">
        <v>25</v>
      </c>
      <c r="D175" s="14" t="s">
        <v>14</v>
      </c>
      <c r="E175" s="27">
        <v>42405</v>
      </c>
      <c r="F175" s="27">
        <v>42530</v>
      </c>
      <c r="G175" s="28">
        <v>3333.7777777777701</v>
      </c>
      <c r="H175" s="29">
        <f>IF(COUNTA(Tracker!$E175,Tracker!$F175)&lt;&gt;2,"",DAYS360(Tracker!$E175,Tracker!$F175,FALSE))</f>
        <v>124</v>
      </c>
      <c r="I175" s="30">
        <v>42434</v>
      </c>
      <c r="J175" s="27">
        <v>42495</v>
      </c>
      <c r="K175" s="28">
        <v>1889.17777777778</v>
      </c>
      <c r="L175" s="31">
        <f>IF(COUNTA(Tracker!$I175,Tracker!$J175)&lt;&gt;2,"",DAYS360(Tracker!$I175,Tracker!$J175,FALSE))</f>
        <v>60</v>
      </c>
      <c r="M175" s="14">
        <v>9</v>
      </c>
    </row>
    <row r="176" spans="2:13" ht="30" customHeight="1" x14ac:dyDescent="0.3">
      <c r="B176" s="15" t="s">
        <v>557</v>
      </c>
      <c r="C176" s="15" t="s">
        <v>13</v>
      </c>
      <c r="D176" s="15" t="s">
        <v>14</v>
      </c>
      <c r="E176" s="16">
        <f t="shared" ref="E176:E197" ca="1" si="522">TODAY()-65</f>
        <v>43609</v>
      </c>
      <c r="F176" s="16">
        <f t="shared" ref="F176:F197" ca="1" si="523">TODAY()-5</f>
        <v>43669</v>
      </c>
      <c r="G176" s="17">
        <v>3351.4444444444398</v>
      </c>
      <c r="H176" s="18">
        <f ca="1">IF(COUNTA(Tracker!$E176,Tracker!$F176)&lt;&gt;2,"",DAYS360(Tracker!$E176,Tracker!$F176,FALSE))</f>
        <v>59</v>
      </c>
      <c r="I176" s="19">
        <f t="shared" ref="I176:I197" ca="1" si="524">TODAY()-65</f>
        <v>43609</v>
      </c>
      <c r="J176" s="16">
        <f t="shared" ref="J176:J197" ca="1" si="525">TODAY()</f>
        <v>43674</v>
      </c>
      <c r="K176" s="17">
        <v>1898.0777777777801</v>
      </c>
      <c r="L176" s="20">
        <f ca="1">IF(COUNTA(Tracker!$I176,Tracker!$J176)&lt;&gt;2,"",DAYS360(Tracker!$I176,Tracker!$J176,FALSE))</f>
        <v>64</v>
      </c>
      <c r="M176" s="15">
        <v>9</v>
      </c>
    </row>
    <row r="177" spans="2:13" ht="30" customHeight="1" x14ac:dyDescent="0.3">
      <c r="B177" s="21" t="s">
        <v>558</v>
      </c>
      <c r="C177" s="21" t="s">
        <v>16</v>
      </c>
      <c r="D177" s="21" t="s">
        <v>17</v>
      </c>
      <c r="E177" s="22">
        <f t="shared" ref="E177:E197" ca="1" si="526">TODAY()-41</f>
        <v>43633</v>
      </c>
      <c r="F177" s="22">
        <f t="shared" ref="F177:F197" ca="1" si="527">TODAY()-10</f>
        <v>43664</v>
      </c>
      <c r="G177" s="23">
        <v>3369.1111111111099</v>
      </c>
      <c r="H177" s="24">
        <f ca="1">IF(COUNTA(Tracker!$E177,Tracker!$F177)&lt;&gt;2,"",DAYS360(Tracker!$E177,Tracker!$F177,FALSE))</f>
        <v>31</v>
      </c>
      <c r="I177" s="25">
        <f t="shared" ref="I177:I197" ca="1" si="528">TODAY()-41</f>
        <v>43633</v>
      </c>
      <c r="J177" s="22">
        <f t="shared" ref="J177:J197" ca="1" si="529">TODAY()-7</f>
        <v>43667</v>
      </c>
      <c r="K177" s="23">
        <v>1906.9777777777799</v>
      </c>
      <c r="L177" s="26">
        <f ca="1">IF(COUNTA(Tracker!$I177,Tracker!$J177)&lt;&gt;2,"",DAYS360(Tracker!$I177,Tracker!$J177,FALSE))</f>
        <v>34</v>
      </c>
      <c r="M177" s="21">
        <v>5</v>
      </c>
    </row>
    <row r="178" spans="2:13" ht="30" customHeight="1" x14ac:dyDescent="0.3">
      <c r="B178" s="21" t="s">
        <v>559</v>
      </c>
      <c r="C178" s="21" t="s">
        <v>13</v>
      </c>
      <c r="D178" s="21" t="s">
        <v>19</v>
      </c>
      <c r="E178" s="22">
        <f t="shared" ref="E178:E197" ca="1" si="530">TODAY()-100</f>
        <v>43574</v>
      </c>
      <c r="F178" s="22">
        <f t="shared" ref="F178:F197" ca="1" si="531">TODAY()-40</f>
        <v>43634</v>
      </c>
      <c r="G178" s="23">
        <v>3386.7777777777701</v>
      </c>
      <c r="H178" s="24">
        <f ca="1">IF(COUNTA(Tracker!$E178,Tracker!$F178)&lt;&gt;2,"",DAYS360(Tracker!$E178,Tracker!$F178,FALSE))</f>
        <v>59</v>
      </c>
      <c r="I178" s="25">
        <f t="shared" ref="I178:I197" ca="1" si="532">TODAY()-100</f>
        <v>43574</v>
      </c>
      <c r="J178" s="22">
        <f t="shared" ref="J178:J197" ca="1" si="533">TODAY()-27</f>
        <v>43647</v>
      </c>
      <c r="K178" s="23">
        <v>1915.87777777778</v>
      </c>
      <c r="L178" s="26">
        <f ca="1">IF(COUNTA(Tracker!$I178,Tracker!$J178)&lt;&gt;2,"",DAYS360(Tracker!$I178,Tracker!$J178,FALSE))</f>
        <v>72</v>
      </c>
      <c r="M178" s="21">
        <v>7</v>
      </c>
    </row>
    <row r="179" spans="2:13" ht="30" customHeight="1" x14ac:dyDescent="0.3">
      <c r="B179" s="21" t="s">
        <v>560</v>
      </c>
      <c r="C179" s="21" t="s">
        <v>16</v>
      </c>
      <c r="D179" s="21" t="s">
        <v>21</v>
      </c>
      <c r="E179" s="22">
        <f t="shared" ref="E179:E197" ca="1" si="534">TODAY()-90</f>
        <v>43584</v>
      </c>
      <c r="F179" s="22">
        <f t="shared" ref="F179:F197" ca="1" si="535">TODAY()-80</f>
        <v>43594</v>
      </c>
      <c r="G179" s="23">
        <v>3404.4444444444398</v>
      </c>
      <c r="H179" s="24">
        <f ca="1">IF(COUNTA(Tracker!$E179,Tracker!$F179)&lt;&gt;2,"",DAYS360(Tracker!$E179,Tracker!$F179,FALSE))</f>
        <v>10</v>
      </c>
      <c r="I179" s="25">
        <f t="shared" ref="I179:I197" ca="1" si="536">TODAY()-90</f>
        <v>43584</v>
      </c>
      <c r="J179" s="22">
        <f t="shared" ref="J179:J197" ca="1" si="537">TODAY()-71</f>
        <v>43603</v>
      </c>
      <c r="K179" s="23">
        <v>1924.7777777777801</v>
      </c>
      <c r="L179" s="26">
        <f ca="1">IF(COUNTA(Tracker!$I179,Tracker!$J179)&lt;&gt;2,"",DAYS360(Tracker!$I179,Tracker!$J179,FALSE))</f>
        <v>19</v>
      </c>
      <c r="M179" s="21">
        <v>7</v>
      </c>
    </row>
    <row r="180" spans="2:13" ht="30" customHeight="1" x14ac:dyDescent="0.3">
      <c r="B180" s="21" t="s">
        <v>561</v>
      </c>
      <c r="C180" s="21" t="s">
        <v>23</v>
      </c>
      <c r="D180" s="21" t="s">
        <v>19</v>
      </c>
      <c r="E180" s="22">
        <f t="shared" ca="1" si="534"/>
        <v>43584</v>
      </c>
      <c r="F180" s="22">
        <f t="shared" ref="F180:F197" ca="1" si="538">TODAY()-50</f>
        <v>43624</v>
      </c>
      <c r="G180" s="23">
        <v>3422.1111111111099</v>
      </c>
      <c r="H180" s="24">
        <f ca="1">IF(COUNTA(Tracker!$E180,Tracker!$F180)&lt;&gt;2,"",DAYS360(Tracker!$E180,Tracker!$F180,FALSE))</f>
        <v>39</v>
      </c>
      <c r="I180" s="25">
        <f t="shared" ca="1" si="536"/>
        <v>43584</v>
      </c>
      <c r="J180" s="22">
        <f t="shared" ref="J180:J197" ca="1" si="539">TODAY()-44</f>
        <v>43630</v>
      </c>
      <c r="K180" s="23">
        <v>1933.67777777778</v>
      </c>
      <c r="L180" s="26">
        <f ca="1">IF(COUNTA(Tracker!$I180,Tracker!$J180)&lt;&gt;2,"",DAYS360(Tracker!$I180,Tracker!$J180,FALSE))</f>
        <v>45</v>
      </c>
      <c r="M180" s="21">
        <v>8</v>
      </c>
    </row>
    <row r="181" spans="2:13" ht="30" customHeight="1" x14ac:dyDescent="0.3">
      <c r="B181" s="21" t="s">
        <v>562</v>
      </c>
      <c r="C181" s="21" t="s">
        <v>25</v>
      </c>
      <c r="D181" s="21" t="s">
        <v>17</v>
      </c>
      <c r="E181" s="22">
        <f t="shared" ref="E181:E197" ca="1" si="540">TODAY()-60</f>
        <v>43614</v>
      </c>
      <c r="F181" s="22">
        <f t="shared" ca="1" si="538"/>
        <v>43624</v>
      </c>
      <c r="G181" s="23">
        <v>3439.7777777777701</v>
      </c>
      <c r="H181" s="24">
        <f ca="1">IF(COUNTA(Tracker!$E181,Tracker!$F181)&lt;&gt;2,"",DAYS360(Tracker!$E181,Tracker!$F181,FALSE))</f>
        <v>9</v>
      </c>
      <c r="I181" s="25">
        <f t="shared" ref="I181:I197" ca="1" si="541">TODAY()-60</f>
        <v>43614</v>
      </c>
      <c r="J181" s="22">
        <f t="shared" ref="J181:J197" ca="1" si="542">TODAY()-45</f>
        <v>43629</v>
      </c>
      <c r="K181" s="23">
        <v>1942.5777777777801</v>
      </c>
      <c r="L181" s="26">
        <f ca="1">IF(COUNTA(Tracker!$I181,Tracker!$J181)&lt;&gt;2,"",DAYS360(Tracker!$I181,Tracker!$J181,FALSE))</f>
        <v>14</v>
      </c>
      <c r="M181" s="21">
        <v>7</v>
      </c>
    </row>
    <row r="182" spans="2:13" ht="30" customHeight="1" x14ac:dyDescent="0.3">
      <c r="B182" s="21" t="s">
        <v>563</v>
      </c>
      <c r="C182" s="21" t="s">
        <v>27</v>
      </c>
      <c r="D182" s="21" t="s">
        <v>14</v>
      </c>
      <c r="E182" s="22">
        <f t="shared" ref="E182:E197" ca="1" si="543">TODAY()-44</f>
        <v>43630</v>
      </c>
      <c r="F182" s="22">
        <f t="shared" ref="F182:F197" ca="1" si="544">TODAY()-20</f>
        <v>43654</v>
      </c>
      <c r="G182" s="23">
        <v>3457.4444444444398</v>
      </c>
      <c r="H182" s="24">
        <f ca="1">IF(COUNTA(Tracker!$E182,Tracker!$F182)&lt;&gt;2,"",DAYS360(Tracker!$E182,Tracker!$F182,FALSE))</f>
        <v>24</v>
      </c>
      <c r="I182" s="25">
        <f t="shared" ref="I182:I197" ca="1" si="545">TODAY()-44</f>
        <v>43630</v>
      </c>
      <c r="J182" s="22">
        <f t="shared" ref="J182:J197" ca="1" si="546">TODAY()-15</f>
        <v>43659</v>
      </c>
      <c r="K182" s="23">
        <v>1951.4777777777799</v>
      </c>
      <c r="L182" s="26">
        <f ca="1">IF(COUNTA(Tracker!$I182,Tracker!$J182)&lt;&gt;2,"",DAYS360(Tracker!$I182,Tracker!$J182,FALSE))</f>
        <v>29</v>
      </c>
      <c r="M182" s="21">
        <v>8</v>
      </c>
    </row>
    <row r="183" spans="2:13" ht="30" customHeight="1" x14ac:dyDescent="0.3">
      <c r="B183" s="21" t="s">
        <v>564</v>
      </c>
      <c r="C183" s="21" t="s">
        <v>16</v>
      </c>
      <c r="D183" s="21" t="s">
        <v>14</v>
      </c>
      <c r="E183" s="22">
        <f t="shared" ref="E183:E197" ca="1" si="547">TODAY()-39</f>
        <v>43635</v>
      </c>
      <c r="F183" s="22">
        <f t="shared" ref="F183:F197" ca="1" si="548">TODAY()</f>
        <v>43674</v>
      </c>
      <c r="G183" s="23">
        <v>3475.1111111111099</v>
      </c>
      <c r="H183" s="24">
        <f ca="1">IF(COUNTA(Tracker!$E183,Tracker!$F183)&lt;&gt;2,"",DAYS360(Tracker!$E183,Tracker!$F183,FALSE))</f>
        <v>39</v>
      </c>
      <c r="I183" s="25">
        <f t="shared" ref="I183:I197" ca="1" si="549">TODAY()-45</f>
        <v>43629</v>
      </c>
      <c r="J183" s="22">
        <f t="shared" ref="J183:J197" ca="1" si="550">TODAY()-5</f>
        <v>43669</v>
      </c>
      <c r="K183" s="23">
        <v>1960.37777777778</v>
      </c>
      <c r="L183" s="26">
        <f ca="1">IF(COUNTA(Tracker!$I183,Tracker!$J183)&lt;&gt;2,"",DAYS360(Tracker!$I183,Tracker!$J183,FALSE))</f>
        <v>40</v>
      </c>
      <c r="M183" s="21">
        <v>8</v>
      </c>
    </row>
    <row r="184" spans="2:13" ht="30" customHeight="1" x14ac:dyDescent="0.3">
      <c r="B184" s="14" t="s">
        <v>565</v>
      </c>
      <c r="C184" s="14" t="s">
        <v>25</v>
      </c>
      <c r="D184" s="14" t="s">
        <v>14</v>
      </c>
      <c r="E184" s="27">
        <v>42405</v>
      </c>
      <c r="F184" s="27">
        <v>42530</v>
      </c>
      <c r="G184" s="28">
        <v>3492.7777777777701</v>
      </c>
      <c r="H184" s="29">
        <f>IF(COUNTA(Tracker!$E184,Tracker!$F184)&lt;&gt;2,"",DAYS360(Tracker!$E184,Tracker!$F184,FALSE))</f>
        <v>124</v>
      </c>
      <c r="I184" s="30">
        <v>42434</v>
      </c>
      <c r="J184" s="27">
        <v>42495</v>
      </c>
      <c r="K184" s="28">
        <v>1969.2777777777801</v>
      </c>
      <c r="L184" s="31">
        <f>IF(COUNTA(Tracker!$I184,Tracker!$J184)&lt;&gt;2,"",DAYS360(Tracker!$I184,Tracker!$J184,FALSE))</f>
        <v>60</v>
      </c>
      <c r="M184" s="14">
        <v>8</v>
      </c>
    </row>
    <row r="185" spans="2:13" ht="30" customHeight="1" x14ac:dyDescent="0.3">
      <c r="B185" s="15" t="s">
        <v>566</v>
      </c>
      <c r="C185" s="15" t="s">
        <v>13</v>
      </c>
      <c r="D185" s="15" t="s">
        <v>14</v>
      </c>
      <c r="E185" s="16">
        <f t="shared" ref="E185:E197" ca="1" si="551">TODAY()-65</f>
        <v>43609</v>
      </c>
      <c r="F185" s="16">
        <f t="shared" ref="F185:F197" ca="1" si="552">TODAY()-5</f>
        <v>43669</v>
      </c>
      <c r="G185" s="17">
        <v>3510.4444444444398</v>
      </c>
      <c r="H185" s="18">
        <f ca="1">IF(COUNTA(Tracker!$E185,Tracker!$F185)&lt;&gt;2,"",DAYS360(Tracker!$E185,Tracker!$F185,FALSE))</f>
        <v>59</v>
      </c>
      <c r="I185" s="19">
        <f t="shared" ref="I185:I197" ca="1" si="553">TODAY()-65</f>
        <v>43609</v>
      </c>
      <c r="J185" s="16">
        <f t="shared" ref="J185:J197" ca="1" si="554">TODAY()</f>
        <v>43674</v>
      </c>
      <c r="K185" s="17">
        <v>1978.17777777778</v>
      </c>
      <c r="L185" s="20">
        <f ca="1">IF(COUNTA(Tracker!$I185,Tracker!$J185)&lt;&gt;2,"",DAYS360(Tracker!$I185,Tracker!$J185,FALSE))</f>
        <v>64</v>
      </c>
      <c r="M185" s="15">
        <v>8</v>
      </c>
    </row>
    <row r="186" spans="2:13" ht="30" customHeight="1" x14ac:dyDescent="0.3">
      <c r="B186" s="21" t="s">
        <v>567</v>
      </c>
      <c r="C186" s="21" t="s">
        <v>16</v>
      </c>
      <c r="D186" s="21" t="s">
        <v>17</v>
      </c>
      <c r="E186" s="22">
        <f t="shared" ref="E186:E197" ca="1" si="555">TODAY()-41</f>
        <v>43633</v>
      </c>
      <c r="F186" s="22">
        <f t="shared" ref="F186:F197" ca="1" si="556">TODAY()-10</f>
        <v>43664</v>
      </c>
      <c r="G186" s="23">
        <v>3528.1111111111099</v>
      </c>
      <c r="H186" s="24">
        <f ca="1">IF(COUNTA(Tracker!$E186,Tracker!$F186)&lt;&gt;2,"",DAYS360(Tracker!$E186,Tracker!$F186,FALSE))</f>
        <v>31</v>
      </c>
      <c r="I186" s="25">
        <f t="shared" ref="I186:I197" ca="1" si="557">TODAY()-41</f>
        <v>43633</v>
      </c>
      <c r="J186" s="22">
        <f t="shared" ref="J186:J197" ca="1" si="558">TODAY()-7</f>
        <v>43667</v>
      </c>
      <c r="K186" s="23">
        <v>1987.0777777777801</v>
      </c>
      <c r="L186" s="26">
        <f ca="1">IF(COUNTA(Tracker!$I186,Tracker!$J186)&lt;&gt;2,"",DAYS360(Tracker!$I186,Tracker!$J186,FALSE))</f>
        <v>34</v>
      </c>
      <c r="M186" s="21">
        <v>5</v>
      </c>
    </row>
    <row r="187" spans="2:13" ht="30" customHeight="1" x14ac:dyDescent="0.3">
      <c r="B187" s="21" t="s">
        <v>568</v>
      </c>
      <c r="C187" s="21" t="s">
        <v>13</v>
      </c>
      <c r="D187" s="21" t="s">
        <v>19</v>
      </c>
      <c r="E187" s="22">
        <f t="shared" ref="E187:E197" ca="1" si="559">TODAY()-100</f>
        <v>43574</v>
      </c>
      <c r="F187" s="22">
        <f t="shared" ref="F187:F197" ca="1" si="560">TODAY()-40</f>
        <v>43634</v>
      </c>
      <c r="G187" s="23">
        <v>3545.7777777777701</v>
      </c>
      <c r="H187" s="24">
        <f ca="1">IF(COUNTA(Tracker!$E187,Tracker!$F187)&lt;&gt;2,"",DAYS360(Tracker!$E187,Tracker!$F187,FALSE))</f>
        <v>59</v>
      </c>
      <c r="I187" s="25">
        <f t="shared" ref="I187:I197" ca="1" si="561">TODAY()-100</f>
        <v>43574</v>
      </c>
      <c r="J187" s="22">
        <f t="shared" ref="J187:J197" ca="1" si="562">TODAY()-27</f>
        <v>43647</v>
      </c>
      <c r="K187" s="23">
        <v>1995.9777777777799</v>
      </c>
      <c r="L187" s="26">
        <f ca="1">IF(COUNTA(Tracker!$I187,Tracker!$J187)&lt;&gt;2,"",DAYS360(Tracker!$I187,Tracker!$J187,FALSE))</f>
        <v>72</v>
      </c>
      <c r="M187" s="21">
        <v>9</v>
      </c>
    </row>
    <row r="188" spans="2:13" ht="30" customHeight="1" x14ac:dyDescent="0.3">
      <c r="B188" s="21" t="s">
        <v>569</v>
      </c>
      <c r="C188" s="21" t="s">
        <v>16</v>
      </c>
      <c r="D188" s="21" t="s">
        <v>21</v>
      </c>
      <c r="E188" s="22">
        <f t="shared" ref="E188:E197" ca="1" si="563">TODAY()-90</f>
        <v>43584</v>
      </c>
      <c r="F188" s="22">
        <f t="shared" ref="F188:F197" ca="1" si="564">TODAY()-80</f>
        <v>43594</v>
      </c>
      <c r="G188" s="23">
        <v>3563.4444444444398</v>
      </c>
      <c r="H188" s="24">
        <f ca="1">IF(COUNTA(Tracker!$E188,Tracker!$F188)&lt;&gt;2,"",DAYS360(Tracker!$E188,Tracker!$F188,FALSE))</f>
        <v>10</v>
      </c>
      <c r="I188" s="25">
        <f t="shared" ref="I188:I197" ca="1" si="565">TODAY()-90</f>
        <v>43584</v>
      </c>
      <c r="J188" s="22">
        <f t="shared" ref="J188:J197" ca="1" si="566">TODAY()-71</f>
        <v>43603</v>
      </c>
      <c r="K188" s="23">
        <v>2004.87777777778</v>
      </c>
      <c r="L188" s="26">
        <f ca="1">IF(COUNTA(Tracker!$I188,Tracker!$J188)&lt;&gt;2,"",DAYS360(Tracker!$I188,Tracker!$J188,FALSE))</f>
        <v>19</v>
      </c>
      <c r="M188" s="21">
        <v>5</v>
      </c>
    </row>
    <row r="189" spans="2:13" ht="30" customHeight="1" x14ac:dyDescent="0.3">
      <c r="B189" s="21" t="s">
        <v>570</v>
      </c>
      <c r="C189" s="21" t="s">
        <v>23</v>
      </c>
      <c r="D189" s="21" t="s">
        <v>19</v>
      </c>
      <c r="E189" s="22">
        <f t="shared" ca="1" si="563"/>
        <v>43584</v>
      </c>
      <c r="F189" s="22">
        <f t="shared" ref="F189:F197" ca="1" si="567">TODAY()-50</f>
        <v>43624</v>
      </c>
      <c r="G189" s="23">
        <v>3581.1111111111099</v>
      </c>
      <c r="H189" s="24">
        <f ca="1">IF(COUNTA(Tracker!$E189,Tracker!$F189)&lt;&gt;2,"",DAYS360(Tracker!$E189,Tracker!$F189,FALSE))</f>
        <v>39</v>
      </c>
      <c r="I189" s="25">
        <f t="shared" ca="1" si="565"/>
        <v>43584</v>
      </c>
      <c r="J189" s="22">
        <f t="shared" ref="J189:J197" ca="1" si="568">TODAY()-44</f>
        <v>43630</v>
      </c>
      <c r="K189" s="23">
        <v>2013.7777777777801</v>
      </c>
      <c r="L189" s="26">
        <f ca="1">IF(COUNTA(Tracker!$I189,Tracker!$J189)&lt;&gt;2,"",DAYS360(Tracker!$I189,Tracker!$J189,FALSE))</f>
        <v>45</v>
      </c>
      <c r="M189" s="21">
        <v>10</v>
      </c>
    </row>
    <row r="190" spans="2:13" ht="30" customHeight="1" x14ac:dyDescent="0.3">
      <c r="B190" s="21" t="s">
        <v>571</v>
      </c>
      <c r="C190" s="21" t="s">
        <v>25</v>
      </c>
      <c r="D190" s="21" t="s">
        <v>17</v>
      </c>
      <c r="E190" s="22">
        <f t="shared" ref="E190:E197" ca="1" si="569">TODAY()-60</f>
        <v>43614</v>
      </c>
      <c r="F190" s="22">
        <f t="shared" ca="1" si="567"/>
        <v>43624</v>
      </c>
      <c r="G190" s="23">
        <v>3598.7777777777701</v>
      </c>
      <c r="H190" s="24">
        <f ca="1">IF(COUNTA(Tracker!$E190,Tracker!$F190)&lt;&gt;2,"",DAYS360(Tracker!$E190,Tracker!$F190,FALSE))</f>
        <v>9</v>
      </c>
      <c r="I190" s="25">
        <f t="shared" ref="I190:I197" ca="1" si="570">TODAY()-60</f>
        <v>43614</v>
      </c>
      <c r="J190" s="22">
        <f t="shared" ref="J190:J197" ca="1" si="571">TODAY()-45</f>
        <v>43629</v>
      </c>
      <c r="K190" s="23">
        <v>2022.67777777778</v>
      </c>
      <c r="L190" s="26">
        <f ca="1">IF(COUNTA(Tracker!$I190,Tracker!$J190)&lt;&gt;2,"",DAYS360(Tracker!$I190,Tracker!$J190,FALSE))</f>
        <v>14</v>
      </c>
      <c r="M190" s="21">
        <v>5</v>
      </c>
    </row>
    <row r="191" spans="2:13" ht="30" customHeight="1" x14ac:dyDescent="0.3">
      <c r="B191" s="21" t="s">
        <v>572</v>
      </c>
      <c r="C191" s="21" t="s">
        <v>27</v>
      </c>
      <c r="D191" s="21" t="s">
        <v>14</v>
      </c>
      <c r="E191" s="22">
        <f t="shared" ref="E191:E197" ca="1" si="572">TODAY()-44</f>
        <v>43630</v>
      </c>
      <c r="F191" s="22">
        <f t="shared" ref="F191:F197" ca="1" si="573">TODAY()-20</f>
        <v>43654</v>
      </c>
      <c r="G191" s="23">
        <v>3616.4444444444398</v>
      </c>
      <c r="H191" s="24">
        <f ca="1">IF(COUNTA(Tracker!$E191,Tracker!$F191)&lt;&gt;2,"",DAYS360(Tracker!$E191,Tracker!$F191,FALSE))</f>
        <v>24</v>
      </c>
      <c r="I191" s="25">
        <f t="shared" ref="I191:I197" ca="1" si="574">TODAY()-44</f>
        <v>43630</v>
      </c>
      <c r="J191" s="22">
        <f t="shared" ref="J191:J197" ca="1" si="575">TODAY()-15</f>
        <v>43659</v>
      </c>
      <c r="K191" s="23">
        <v>2031.5777777777801</v>
      </c>
      <c r="L191" s="26">
        <f ca="1">IF(COUNTA(Tracker!$I191,Tracker!$J191)&lt;&gt;2,"",DAYS360(Tracker!$I191,Tracker!$J191,FALSE))</f>
        <v>29</v>
      </c>
      <c r="M191" s="21">
        <v>6</v>
      </c>
    </row>
    <row r="192" spans="2:13" ht="30" customHeight="1" x14ac:dyDescent="0.3">
      <c r="B192" s="21" t="s">
        <v>573</v>
      </c>
      <c r="C192" s="21" t="s">
        <v>16</v>
      </c>
      <c r="D192" s="21" t="s">
        <v>14</v>
      </c>
      <c r="E192" s="22">
        <f t="shared" ref="E192:E197" ca="1" si="576">TODAY()-39</f>
        <v>43635</v>
      </c>
      <c r="F192" s="22">
        <f t="shared" ref="F192:F197" ca="1" si="577">TODAY()</f>
        <v>43674</v>
      </c>
      <c r="G192" s="23">
        <v>3634.1111111110999</v>
      </c>
      <c r="H192" s="24">
        <f ca="1">IF(COUNTA(Tracker!$E192,Tracker!$F192)&lt;&gt;2,"",DAYS360(Tracker!$E192,Tracker!$F192,FALSE))</f>
        <v>39</v>
      </c>
      <c r="I192" s="25">
        <f t="shared" ref="I192:I197" ca="1" si="578">TODAY()-45</f>
        <v>43629</v>
      </c>
      <c r="J192" s="22">
        <f t="shared" ref="J192:J197" ca="1" si="579">TODAY()-5</f>
        <v>43669</v>
      </c>
      <c r="K192" s="23">
        <v>2040.4777777777799</v>
      </c>
      <c r="L192" s="26">
        <f ca="1">IF(COUNTA(Tracker!$I192,Tracker!$J192)&lt;&gt;2,"",DAYS360(Tracker!$I192,Tracker!$J192,FALSE))</f>
        <v>40</v>
      </c>
      <c r="M192" s="21">
        <v>7</v>
      </c>
    </row>
    <row r="193" spans="2:13" ht="30" customHeight="1" x14ac:dyDescent="0.3">
      <c r="B193" s="14" t="s">
        <v>574</v>
      </c>
      <c r="C193" s="14" t="s">
        <v>25</v>
      </c>
      <c r="D193" s="14" t="s">
        <v>14</v>
      </c>
      <c r="E193" s="27">
        <v>42405</v>
      </c>
      <c r="F193" s="27">
        <v>42530</v>
      </c>
      <c r="G193" s="28">
        <v>3651.7777777777701</v>
      </c>
      <c r="H193" s="29">
        <f>IF(COUNTA(Tracker!$E193,Tracker!$F193)&lt;&gt;2,"",DAYS360(Tracker!$E193,Tracker!$F193,FALSE))</f>
        <v>124</v>
      </c>
      <c r="I193" s="30">
        <v>42434</v>
      </c>
      <c r="J193" s="27">
        <v>42495</v>
      </c>
      <c r="K193" s="28">
        <v>2049.37777777778</v>
      </c>
      <c r="L193" s="31">
        <f>IF(COUNTA(Tracker!$I193,Tracker!$J193)&lt;&gt;2,"",DAYS360(Tracker!$I193,Tracker!$J193,FALSE))</f>
        <v>60</v>
      </c>
      <c r="M193" s="14">
        <v>5</v>
      </c>
    </row>
    <row r="194" spans="2:13" ht="30" customHeight="1" x14ac:dyDescent="0.3">
      <c r="B194" s="15" t="s">
        <v>575</v>
      </c>
      <c r="C194" s="15" t="s">
        <v>13</v>
      </c>
      <c r="D194" s="15" t="s">
        <v>14</v>
      </c>
      <c r="E194" s="16">
        <f t="shared" ref="E194:E197" ca="1" si="580">TODAY()-65</f>
        <v>43609</v>
      </c>
      <c r="F194" s="16">
        <f t="shared" ref="F194:F197" ca="1" si="581">TODAY()-5</f>
        <v>43669</v>
      </c>
      <c r="G194" s="17">
        <v>3669.4444444444398</v>
      </c>
      <c r="H194" s="18">
        <f ca="1">IF(COUNTA(Tracker!$E194,Tracker!$F194)&lt;&gt;2,"",DAYS360(Tracker!$E194,Tracker!$F194,FALSE))</f>
        <v>59</v>
      </c>
      <c r="I194" s="19">
        <f t="shared" ref="I194:I197" ca="1" si="582">TODAY()-65</f>
        <v>43609</v>
      </c>
      <c r="J194" s="16">
        <f t="shared" ref="J194:J197" ca="1" si="583">TODAY()</f>
        <v>43674</v>
      </c>
      <c r="K194" s="17">
        <v>2058.2777777777801</v>
      </c>
      <c r="L194" s="20">
        <f ca="1">IF(COUNTA(Tracker!$I194,Tracker!$J194)&lt;&gt;2,"",DAYS360(Tracker!$I194,Tracker!$J194,FALSE))</f>
        <v>64</v>
      </c>
      <c r="M194" s="15">
        <v>10</v>
      </c>
    </row>
    <row r="195" spans="2:13" ht="30" customHeight="1" x14ac:dyDescent="0.3">
      <c r="B195" s="21" t="s">
        <v>576</v>
      </c>
      <c r="C195" s="21" t="s">
        <v>16</v>
      </c>
      <c r="D195" s="21" t="s">
        <v>17</v>
      </c>
      <c r="E195" s="22">
        <f t="shared" ref="E195:E197" ca="1" si="584">TODAY()-41</f>
        <v>43633</v>
      </c>
      <c r="F195" s="22">
        <f t="shared" ref="F195:F197" ca="1" si="585">TODAY()-10</f>
        <v>43664</v>
      </c>
      <c r="G195" s="23">
        <v>3687.1111111110999</v>
      </c>
      <c r="H195" s="24">
        <f ca="1">IF(COUNTA(Tracker!$E195,Tracker!$F195)&lt;&gt;2,"",DAYS360(Tracker!$E195,Tracker!$F195,FALSE))</f>
        <v>31</v>
      </c>
      <c r="I195" s="25">
        <f t="shared" ref="I195:I197" ca="1" si="586">TODAY()-41</f>
        <v>43633</v>
      </c>
      <c r="J195" s="22">
        <f t="shared" ref="J195:J197" ca="1" si="587">TODAY()-7</f>
        <v>43667</v>
      </c>
      <c r="K195" s="23">
        <v>2067.1777777777802</v>
      </c>
      <c r="L195" s="26">
        <f ca="1">IF(COUNTA(Tracker!$I195,Tracker!$J195)&lt;&gt;2,"",DAYS360(Tracker!$I195,Tracker!$J195,FALSE))</f>
        <v>34</v>
      </c>
      <c r="M195" s="21">
        <v>8</v>
      </c>
    </row>
    <row r="196" spans="2:13" ht="30" customHeight="1" x14ac:dyDescent="0.3">
      <c r="B196" s="21" t="s">
        <v>577</v>
      </c>
      <c r="C196" s="21" t="s">
        <v>13</v>
      </c>
      <c r="D196" s="21" t="s">
        <v>19</v>
      </c>
      <c r="E196" s="22">
        <f t="shared" ref="E196:E197" ca="1" si="588">TODAY()-100</f>
        <v>43574</v>
      </c>
      <c r="F196" s="22">
        <f t="shared" ref="F196:F197" ca="1" si="589">TODAY()-40</f>
        <v>43634</v>
      </c>
      <c r="G196" s="23">
        <v>3704.7777777777701</v>
      </c>
      <c r="H196" s="24">
        <f ca="1">IF(COUNTA(Tracker!$E196,Tracker!$F196)&lt;&gt;2,"",DAYS360(Tracker!$E196,Tracker!$F196,FALSE))</f>
        <v>59</v>
      </c>
      <c r="I196" s="25">
        <f t="shared" ref="I196:I197" ca="1" si="590">TODAY()-100</f>
        <v>43574</v>
      </c>
      <c r="J196" s="22">
        <f t="shared" ref="J196:J197" ca="1" si="591">TODAY()-27</f>
        <v>43647</v>
      </c>
      <c r="K196" s="23">
        <v>2076.0777777777798</v>
      </c>
      <c r="L196" s="26">
        <f ca="1">IF(COUNTA(Tracker!$I196,Tracker!$J196)&lt;&gt;2,"",DAYS360(Tracker!$I196,Tracker!$J196,FALSE))</f>
        <v>72</v>
      </c>
      <c r="M196" s="21">
        <v>8</v>
      </c>
    </row>
    <row r="197" spans="2:13" ht="30" customHeight="1" x14ac:dyDescent="0.3">
      <c r="B197" s="21" t="s">
        <v>578</v>
      </c>
      <c r="C197" s="21" t="s">
        <v>16</v>
      </c>
      <c r="D197" s="21" t="s">
        <v>21</v>
      </c>
      <c r="E197" s="22">
        <f t="shared" ref="E197" ca="1" si="592">TODAY()-90</f>
        <v>43584</v>
      </c>
      <c r="F197" s="22">
        <f t="shared" ref="F197" ca="1" si="593">TODAY()-80</f>
        <v>43594</v>
      </c>
      <c r="G197" s="23">
        <v>3722.4444444444398</v>
      </c>
      <c r="H197" s="24">
        <f ca="1">IF(COUNTA(Tracker!$E197,Tracker!$F197)&lt;&gt;2,"",DAYS360(Tracker!$E197,Tracker!$F197,FALSE))</f>
        <v>10</v>
      </c>
      <c r="I197" s="25">
        <f t="shared" ref="I197" ca="1" si="594">TODAY()-90</f>
        <v>43584</v>
      </c>
      <c r="J197" s="22">
        <f t="shared" ref="J197" ca="1" si="595">TODAY()-71</f>
        <v>43603</v>
      </c>
      <c r="K197" s="23">
        <v>2084.9777777777799</v>
      </c>
      <c r="L197" s="26">
        <f ca="1">IF(COUNTA(Tracker!$I197,Tracker!$J197)&lt;&gt;2,"",DAYS360(Tracker!$I197,Tracker!$J197,FALSE))</f>
        <v>19</v>
      </c>
      <c r="M197" s="21">
        <v>6</v>
      </c>
    </row>
  </sheetData>
  <conditionalFormatting sqref="K5:K197">
    <cfRule type="expression" dxfId="0" priority="1">
      <formula>(ABS((K5-G5))/G5)&gt;FlagPercent</formula>
    </cfRule>
  </conditionalFormatting>
  <dataValidations count="14">
    <dataValidation allowBlank="1" showInputMessage="1" showErrorMessage="1" prompt="Enter notes for projects in this column" sqref="M4"/>
    <dataValidation allowBlank="1" showInputMessage="1" showErrorMessage="1" prompt="Enter the actual project duration in days. Values that meet the Over/Under criteria are highlighted bold, red and generate a flag icon in column M at left" sqref="L4"/>
    <dataValidation allowBlank="1" showInputMessage="1" showErrorMessage="1" prompt="Enter the actual project work in hours. Values that meet the Over/Under criteria are highlighted bold, red and generate a flag icon in column K at left" sqref="K4"/>
    <dataValidation allowBlank="1" showInputMessage="1" showErrorMessage="1" prompt="Enter the actual project finish date in this column" sqref="J4"/>
    <dataValidation allowBlank="1" showInputMessage="1" showErrorMessage="1" prompt="Enter the actual project start date in this column" sqref="I4"/>
    <dataValidation allowBlank="1" showInputMessage="1" showErrorMessage="1" prompt="Enter estimated duration of the project in days in this column" sqref="H4"/>
    <dataValidation allowBlank="1" showInputMessage="1" showErrorMessage="1" prompt="Enter estimated project work in hours" sqref="G4"/>
    <dataValidation allowBlank="1" showInputMessage="1" showErrorMessage="1" prompt="Enter the estimated project finish date in this column" sqref="F4"/>
    <dataValidation allowBlank="1" showInputMessage="1" showErrorMessage="1" prompt="Enter the estimated project start date in this column" sqref="E4"/>
    <dataValidation allowBlank="1" showInputMessage="1" showErrorMessage="1" prompt="Select the Employee name from the dropdown list in each cell in this column. Options are defined in the Setup worksheet. Press ALT+DOWN ARROW to navigate the list, then ENTER to make a selection" sqref="D4"/>
    <dataValidation allowBlank="1" showInputMessage="1" showErrorMessage="1" prompt="Select Category name from the dropdown list in each cell in this column. Options in this list are defined in the Setup worksheet. Press ALT+DOWN ARROW to navigate the list, then ENTER to make a selection" sqref="C4"/>
    <dataValidation allowBlank="1" showInputMessage="1" showErrorMessage="1" prompt="Enter project names in this column" sqref="B4"/>
    <dataValidation type="list" allowBlank="1" showInputMessage="1" showErrorMessage="1" error="Select a category from the list or create a new category to display in this list from the Setup worksheet." sqref="C5:C197">
      <formula1>CategoryList</formula1>
    </dataValidation>
    <dataValidation type="list" allowBlank="1" showInputMessage="1" showErrorMessage="1" error="Select an employee from the list or create a new employee to display in this list from the Setup worksheet." sqref="D5:D197">
      <formula1>EmployeeList</formula1>
    </dataValidation>
  </dataValidations>
  <printOptions horizontalCentered="1"/>
  <pageMargins left="0.25" right="0.25" top="0.5" bottom="0.5" header="0.3" footer="0.3"/>
  <pageSetup fitToHeight="0" orientation="portrait" r:id="rId1"/>
  <headerFooter differentFirst="1"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83"/>
  <sheetViews>
    <sheetView showGridLines="0" zoomScaleNormal="100" workbookViewId="0"/>
  </sheetViews>
  <sheetFormatPr defaultRowHeight="14.4" x14ac:dyDescent="0.3"/>
  <cols>
    <col min="1" max="3" width="19.44140625" customWidth="1"/>
    <col min="4" max="4" width="13.33203125" customWidth="1"/>
    <col min="5" max="5" width="18" customWidth="1"/>
  </cols>
  <sheetData>
    <row r="1" spans="1:8" x14ac:dyDescent="0.3">
      <c r="A1" s="10" t="s">
        <v>66</v>
      </c>
      <c r="B1" s="10"/>
      <c r="C1" s="10"/>
    </row>
    <row r="2" spans="1:8" x14ac:dyDescent="0.3">
      <c r="A2" s="39" t="s">
        <v>67</v>
      </c>
      <c r="B2" s="40" t="s">
        <v>393</v>
      </c>
      <c r="C2" s="40" t="s">
        <v>394</v>
      </c>
      <c r="D2" s="40" t="s">
        <v>31</v>
      </c>
      <c r="E2" s="40" t="s">
        <v>32</v>
      </c>
      <c r="F2" s="41" t="s">
        <v>33</v>
      </c>
    </row>
    <row r="3" spans="1:8" x14ac:dyDescent="0.3">
      <c r="A3" s="42" t="s">
        <v>68</v>
      </c>
      <c r="B3" s="43" t="str">
        <f>UPPER(Data!$A3)</f>
        <v>MARU</v>
      </c>
      <c r="C3" s="43">
        <v>499972321</v>
      </c>
      <c r="D3" s="43" t="s">
        <v>34</v>
      </c>
      <c r="E3" s="43" t="s">
        <v>35</v>
      </c>
      <c r="F3" s="44">
        <v>1145</v>
      </c>
    </row>
    <row r="4" spans="1:8" x14ac:dyDescent="0.3">
      <c r="A4" s="42" t="s">
        <v>69</v>
      </c>
      <c r="B4" s="43" t="str">
        <f>UPPER(Data!$A4)</f>
        <v>WASP</v>
      </c>
      <c r="C4" s="43">
        <v>727148901</v>
      </c>
      <c r="D4" s="43" t="s">
        <v>34</v>
      </c>
      <c r="E4" s="43" t="s">
        <v>35</v>
      </c>
      <c r="F4" s="44">
        <v>1723</v>
      </c>
    </row>
    <row r="5" spans="1:8" x14ac:dyDescent="0.3">
      <c r="A5" s="42" t="s">
        <v>70</v>
      </c>
      <c r="B5" s="43" t="str">
        <f>UPPER(Data!$A5)</f>
        <v>VIKRAMADITYA</v>
      </c>
      <c r="C5" s="43">
        <v>554237999</v>
      </c>
      <c r="D5" s="43" t="s">
        <v>34</v>
      </c>
      <c r="E5" s="43" t="s">
        <v>35</v>
      </c>
      <c r="F5" s="44">
        <v>1956</v>
      </c>
    </row>
    <row r="6" spans="1:8" x14ac:dyDescent="0.3">
      <c r="A6" s="42" t="s">
        <v>71</v>
      </c>
      <c r="B6" s="43" t="str">
        <f>UPPER(Data!$A6)</f>
        <v>YORKTOWN</v>
      </c>
      <c r="C6" s="43">
        <v>860033225</v>
      </c>
      <c r="D6" s="43" t="s">
        <v>36</v>
      </c>
      <c r="E6" s="43" t="s">
        <v>37</v>
      </c>
      <c r="F6" s="44">
        <v>66</v>
      </c>
    </row>
    <row r="7" spans="1:8" x14ac:dyDescent="0.3">
      <c r="A7" s="42" t="s">
        <v>71</v>
      </c>
      <c r="B7" s="43" t="str">
        <f>UPPER(Data!$A7)</f>
        <v>YORKTOWN</v>
      </c>
      <c r="C7" s="43">
        <v>643935459</v>
      </c>
      <c r="D7" s="43" t="s">
        <v>36</v>
      </c>
      <c r="E7" s="43" t="s">
        <v>37</v>
      </c>
      <c r="F7" s="44">
        <v>1954</v>
      </c>
    </row>
    <row r="8" spans="1:8" x14ac:dyDescent="0.3">
      <c r="A8" s="42" t="s">
        <v>72</v>
      </c>
      <c r="B8" s="43" t="str">
        <f>UPPER(Data!$A8)</f>
        <v>ENTERPRISE</v>
      </c>
      <c r="C8" s="43">
        <v>825570758</v>
      </c>
      <c r="D8" s="43" t="s">
        <v>36</v>
      </c>
      <c r="E8" s="43" t="s">
        <v>38</v>
      </c>
      <c r="F8" s="44">
        <v>1424</v>
      </c>
      <c r="H8" s="8"/>
    </row>
    <row r="9" spans="1:8" x14ac:dyDescent="0.3">
      <c r="A9" s="42" t="s">
        <v>73</v>
      </c>
      <c r="B9" s="43" t="str">
        <f>UPPER(Data!$A9)</f>
        <v>HORNET</v>
      </c>
      <c r="C9" s="43">
        <v>560120016</v>
      </c>
      <c r="D9" s="43" t="s">
        <v>36</v>
      </c>
      <c r="E9" s="43" t="s">
        <v>38</v>
      </c>
      <c r="F9" s="44">
        <v>816</v>
      </c>
    </row>
    <row r="10" spans="1:8" x14ac:dyDescent="0.3">
      <c r="A10" s="42" t="s">
        <v>74</v>
      </c>
      <c r="B10" s="43" t="str">
        <f>UPPER(Data!$A10)</f>
        <v>YAMASHIRO MARU</v>
      </c>
      <c r="C10" s="43">
        <v>142389923</v>
      </c>
      <c r="D10" s="43" t="s">
        <v>34</v>
      </c>
      <c r="E10" s="43" t="s">
        <v>39</v>
      </c>
      <c r="F10" s="44">
        <v>1196</v>
      </c>
      <c r="H10" s="9"/>
    </row>
    <row r="11" spans="1:8" x14ac:dyDescent="0.3">
      <c r="A11" s="42" t="s">
        <v>68</v>
      </c>
      <c r="B11" s="43" t="str">
        <f>UPPER(Data!$A11)</f>
        <v>MARU</v>
      </c>
      <c r="C11" s="43">
        <v>166495602</v>
      </c>
      <c r="D11" s="43" t="s">
        <v>34</v>
      </c>
      <c r="E11" s="43" t="s">
        <v>39</v>
      </c>
      <c r="F11" s="44">
        <v>910</v>
      </c>
    </row>
    <row r="12" spans="1:8" x14ac:dyDescent="0.3">
      <c r="A12" s="42" t="s">
        <v>69</v>
      </c>
      <c r="B12" s="43" t="str">
        <f>UPPER(Data!$A12)</f>
        <v>WASP</v>
      </c>
      <c r="C12" s="43">
        <v>387627492</v>
      </c>
      <c r="D12" s="43" t="s">
        <v>36</v>
      </c>
      <c r="E12" s="43" t="s">
        <v>35</v>
      </c>
      <c r="F12" s="44">
        <v>1868</v>
      </c>
    </row>
    <row r="13" spans="1:8" x14ac:dyDescent="0.3">
      <c r="A13" s="42" t="s">
        <v>70</v>
      </c>
      <c r="B13" s="43" t="str">
        <f>UPPER(Data!$A13)</f>
        <v>VIKRAMADITYA</v>
      </c>
      <c r="C13" s="43">
        <v>614442436</v>
      </c>
      <c r="D13" s="43" t="s">
        <v>40</v>
      </c>
      <c r="E13" s="43" t="s">
        <v>37</v>
      </c>
      <c r="F13" s="44">
        <v>1970</v>
      </c>
    </row>
    <row r="14" spans="1:8" x14ac:dyDescent="0.3">
      <c r="A14" s="42" t="s">
        <v>75</v>
      </c>
      <c r="B14" s="43" t="str">
        <f>UPPER(Data!$A14)</f>
        <v>WESER</v>
      </c>
      <c r="C14" s="43">
        <v>651964022</v>
      </c>
      <c r="D14" s="43" t="s">
        <v>41</v>
      </c>
      <c r="E14" s="43" t="s">
        <v>37</v>
      </c>
      <c r="F14" s="44">
        <v>1649</v>
      </c>
    </row>
    <row r="15" spans="1:8" x14ac:dyDescent="0.3">
      <c r="A15" s="42" t="s">
        <v>76</v>
      </c>
      <c r="B15" s="43" t="str">
        <f>UPPER(Data!$A15)</f>
        <v>UNRYU</v>
      </c>
      <c r="C15" s="43">
        <v>744060306</v>
      </c>
      <c r="D15" s="43" t="s">
        <v>34</v>
      </c>
      <c r="E15" s="43" t="s">
        <v>38</v>
      </c>
      <c r="F15" s="44">
        <v>1500</v>
      </c>
    </row>
    <row r="16" spans="1:8" x14ac:dyDescent="0.3">
      <c r="A16" s="42" t="s">
        <v>77</v>
      </c>
      <c r="B16" s="43" t="str">
        <f>UPPER(Data!$A16)</f>
        <v>IBUKI</v>
      </c>
      <c r="C16" s="43">
        <v>609680281</v>
      </c>
      <c r="D16" s="43" t="s">
        <v>34</v>
      </c>
      <c r="E16" s="43" t="s">
        <v>35</v>
      </c>
      <c r="F16" s="44">
        <v>1293</v>
      </c>
    </row>
    <row r="17" spans="1:6" x14ac:dyDescent="0.3">
      <c r="A17" s="42" t="s">
        <v>78</v>
      </c>
      <c r="B17" s="43" t="str">
        <f>UPPER(Data!$A17)</f>
        <v>AMAGI</v>
      </c>
      <c r="C17" s="43">
        <v>300326282</v>
      </c>
      <c r="D17" s="43" t="s">
        <v>34</v>
      </c>
      <c r="E17" s="43" t="s">
        <v>42</v>
      </c>
      <c r="F17" s="44">
        <v>98</v>
      </c>
    </row>
    <row r="18" spans="1:6" x14ac:dyDescent="0.3">
      <c r="A18" s="42" t="s">
        <v>79</v>
      </c>
      <c r="B18" s="43" t="str">
        <f>UPPER(Data!$A18)</f>
        <v>ASO</v>
      </c>
      <c r="C18" s="43">
        <v>468571889</v>
      </c>
      <c r="D18" s="43" t="s">
        <v>34</v>
      </c>
      <c r="E18" s="43" t="s">
        <v>42</v>
      </c>
      <c r="F18" s="44">
        <v>553</v>
      </c>
    </row>
    <row r="19" spans="1:6" x14ac:dyDescent="0.3">
      <c r="A19" s="42" t="s">
        <v>80</v>
      </c>
      <c r="B19" s="43" t="str">
        <f>UPPER(Data!$A19)</f>
        <v>IKOMA</v>
      </c>
      <c r="C19" s="43">
        <v>831019588</v>
      </c>
      <c r="D19" s="43" t="s">
        <v>34</v>
      </c>
      <c r="E19" s="43" t="s">
        <v>35</v>
      </c>
      <c r="F19" s="44">
        <v>899</v>
      </c>
    </row>
    <row r="20" spans="1:6" x14ac:dyDescent="0.3">
      <c r="A20" s="42" t="s">
        <v>81</v>
      </c>
      <c r="B20" s="43" t="str">
        <f>UPPER(Data!$A20)</f>
        <v>KAIMON</v>
      </c>
      <c r="C20" s="43">
        <v>981066554</v>
      </c>
      <c r="D20" s="43" t="s">
        <v>34</v>
      </c>
      <c r="E20" s="43" t="s">
        <v>35</v>
      </c>
      <c r="F20" s="44">
        <v>1559</v>
      </c>
    </row>
    <row r="21" spans="1:6" x14ac:dyDescent="0.3">
      <c r="A21" s="42" t="s">
        <v>82</v>
      </c>
      <c r="B21" s="43" t="str">
        <f>UPPER(Data!$A21)</f>
        <v>KASAGI</v>
      </c>
      <c r="C21" s="43">
        <v>630289055</v>
      </c>
      <c r="D21" s="43" t="s">
        <v>34</v>
      </c>
      <c r="E21" s="43" t="s">
        <v>35</v>
      </c>
      <c r="F21" s="44">
        <v>856</v>
      </c>
    </row>
    <row r="22" spans="1:6" x14ac:dyDescent="0.3">
      <c r="A22" s="42" t="s">
        <v>83</v>
      </c>
      <c r="B22" s="43" t="str">
        <f>UPPER(Data!$A22)</f>
        <v>KURAMA</v>
      </c>
      <c r="C22" s="43">
        <v>251100714</v>
      </c>
      <c r="D22" s="43" t="s">
        <v>34</v>
      </c>
      <c r="E22" s="43" t="s">
        <v>35</v>
      </c>
      <c r="F22" s="44">
        <v>1362</v>
      </c>
    </row>
    <row r="23" spans="1:6" x14ac:dyDescent="0.3">
      <c r="A23" s="42" t="s">
        <v>84</v>
      </c>
      <c r="B23" s="43" t="str">
        <f>UPPER(Data!$A23)</f>
        <v>UNITED STATES</v>
      </c>
      <c r="C23" s="43">
        <v>745068958</v>
      </c>
      <c r="D23" s="43" t="s">
        <v>36</v>
      </c>
      <c r="E23" s="43" t="s">
        <v>43</v>
      </c>
      <c r="F23" s="44">
        <v>90</v>
      </c>
    </row>
    <row r="24" spans="1:6" x14ac:dyDescent="0.3">
      <c r="A24" s="42" t="s">
        <v>85</v>
      </c>
      <c r="B24" s="43" t="str">
        <f>UPPER(Data!$A24)</f>
        <v>VISHAL</v>
      </c>
      <c r="C24" s="43">
        <v>965886763</v>
      </c>
      <c r="D24" s="43" t="s">
        <v>40</v>
      </c>
      <c r="E24" s="43" t="s">
        <v>43</v>
      </c>
      <c r="F24" s="44">
        <v>811</v>
      </c>
    </row>
    <row r="25" spans="1:6" x14ac:dyDescent="0.3">
      <c r="A25" s="42" t="s">
        <v>86</v>
      </c>
      <c r="B25" s="43" t="str">
        <f>UPPER(Data!$A25)</f>
        <v>KREMLIN</v>
      </c>
      <c r="C25" s="43">
        <v>302465792</v>
      </c>
      <c r="D25" s="43" t="s">
        <v>44</v>
      </c>
      <c r="E25" s="43" t="s">
        <v>43</v>
      </c>
      <c r="F25" s="44">
        <v>1397</v>
      </c>
    </row>
    <row r="26" spans="1:6" x14ac:dyDescent="0.3">
      <c r="A26" s="42" t="s">
        <v>87</v>
      </c>
      <c r="B26" s="43" t="str">
        <f>UPPER(Data!$A26)</f>
        <v>ULYANOVSK</v>
      </c>
      <c r="C26" s="43">
        <v>935099399</v>
      </c>
      <c r="D26" s="43" t="s">
        <v>44</v>
      </c>
      <c r="E26" s="43" t="s">
        <v>43</v>
      </c>
      <c r="F26" s="44">
        <v>1829</v>
      </c>
    </row>
    <row r="27" spans="1:6" x14ac:dyDescent="0.3">
      <c r="A27" s="42" t="s">
        <v>88</v>
      </c>
      <c r="B27" s="43" t="str">
        <f>UPPER(Data!$A27)</f>
        <v>CHIGUSA MARU</v>
      </c>
      <c r="C27" s="43">
        <v>744986190</v>
      </c>
      <c r="D27" s="43" t="s">
        <v>34</v>
      </c>
      <c r="E27" s="43" t="s">
        <v>39</v>
      </c>
      <c r="F27" s="44">
        <v>324</v>
      </c>
    </row>
    <row r="28" spans="1:6" x14ac:dyDescent="0.3">
      <c r="A28" s="42" t="s">
        <v>89</v>
      </c>
      <c r="B28" s="43" t="str">
        <f>UPPER(Data!$A28)</f>
        <v>TULAGI</v>
      </c>
      <c r="C28" s="43">
        <v>344506451</v>
      </c>
      <c r="D28" s="43" t="s">
        <v>34</v>
      </c>
      <c r="E28" s="43" t="s">
        <v>39</v>
      </c>
      <c r="F28" s="44">
        <v>1266</v>
      </c>
    </row>
    <row r="29" spans="1:6" x14ac:dyDescent="0.3">
      <c r="A29" s="42" t="s">
        <v>90</v>
      </c>
      <c r="B29" s="43" t="str">
        <f>UPPER(Data!$A29)</f>
        <v>TAIHŌ</v>
      </c>
      <c r="C29" s="43">
        <v>791464666</v>
      </c>
      <c r="D29" s="43" t="s">
        <v>34</v>
      </c>
      <c r="E29" s="43" t="s">
        <v>38</v>
      </c>
      <c r="F29" s="44">
        <v>1565</v>
      </c>
    </row>
    <row r="30" spans="1:6" x14ac:dyDescent="0.3">
      <c r="A30" s="42" t="s">
        <v>91</v>
      </c>
      <c r="B30" s="43" t="str">
        <f>UPPER(Data!$A30)</f>
        <v>SŌRYŪ</v>
      </c>
      <c r="C30" s="43">
        <v>358905248</v>
      </c>
      <c r="D30" s="43" t="s">
        <v>34</v>
      </c>
      <c r="E30" s="43" t="s">
        <v>38</v>
      </c>
      <c r="F30" s="44">
        <v>465</v>
      </c>
    </row>
    <row r="31" spans="1:6" x14ac:dyDescent="0.3">
      <c r="A31" s="42" t="s">
        <v>92</v>
      </c>
      <c r="B31" s="43" t="str">
        <f>UPPER(Data!$A31)</f>
        <v>SHŌKAKU</v>
      </c>
      <c r="C31" s="43">
        <v>879813007</v>
      </c>
      <c r="D31" s="43" t="s">
        <v>34</v>
      </c>
      <c r="E31" s="43" t="s">
        <v>38</v>
      </c>
      <c r="F31" s="44">
        <v>865</v>
      </c>
    </row>
    <row r="32" spans="1:6" x14ac:dyDescent="0.3">
      <c r="A32" s="42" t="s">
        <v>93</v>
      </c>
      <c r="B32" s="43" t="str">
        <f>UPPER(Data!$A32)</f>
        <v>ZUIKAKU</v>
      </c>
      <c r="C32" s="43">
        <v>419888629</v>
      </c>
      <c r="D32" s="43" t="s">
        <v>34</v>
      </c>
      <c r="E32" s="43" t="s">
        <v>38</v>
      </c>
      <c r="F32" s="44">
        <v>1733</v>
      </c>
    </row>
    <row r="33" spans="1:6" x14ac:dyDescent="0.3">
      <c r="A33" s="42" t="s">
        <v>94</v>
      </c>
      <c r="B33" s="43" t="str">
        <f>UPPER(Data!$A33)</f>
        <v>DAIJU MARU</v>
      </c>
      <c r="C33" s="43">
        <v>959665937</v>
      </c>
      <c r="D33" s="43" t="s">
        <v>34</v>
      </c>
      <c r="E33" s="43" t="s">
        <v>39</v>
      </c>
      <c r="F33" s="44">
        <v>1790</v>
      </c>
    </row>
    <row r="34" spans="1:6" x14ac:dyDescent="0.3">
      <c r="A34" s="42" t="s">
        <v>95</v>
      </c>
      <c r="B34" s="43" t="str">
        <f>UPPER(Data!$A34)</f>
        <v>OMMANEY BAY</v>
      </c>
      <c r="C34" s="43">
        <v>641229797</v>
      </c>
      <c r="D34" s="43" t="s">
        <v>34</v>
      </c>
      <c r="E34" s="43" t="s">
        <v>39</v>
      </c>
      <c r="F34" s="44">
        <v>1052</v>
      </c>
    </row>
    <row r="35" spans="1:6" x14ac:dyDescent="0.3">
      <c r="A35" s="42" t="s">
        <v>96</v>
      </c>
      <c r="B35" s="43" t="str">
        <f>UPPER(Data!$A35)</f>
        <v>SUWANNEE</v>
      </c>
      <c r="C35" s="43">
        <v>522504098</v>
      </c>
      <c r="D35" s="43" t="s">
        <v>36</v>
      </c>
      <c r="E35" s="43" t="s">
        <v>39</v>
      </c>
      <c r="F35" s="44">
        <v>1308</v>
      </c>
    </row>
    <row r="36" spans="1:6" x14ac:dyDescent="0.3">
      <c r="A36" s="42" t="s">
        <v>97</v>
      </c>
      <c r="B36" s="43" t="str">
        <f>UPPER(Data!$A36)</f>
        <v>SANTEE</v>
      </c>
      <c r="C36" s="43">
        <v>165900006</v>
      </c>
      <c r="D36" s="43" t="s">
        <v>36</v>
      </c>
      <c r="E36" s="43" t="s">
        <v>39</v>
      </c>
      <c r="F36" s="44">
        <v>1238</v>
      </c>
    </row>
    <row r="37" spans="1:6" x14ac:dyDescent="0.3">
      <c r="A37" s="42" t="s">
        <v>98</v>
      </c>
      <c r="B37" s="43" t="str">
        <f>UPPER(Data!$A37)</f>
        <v>CHATHAM</v>
      </c>
      <c r="C37" s="43">
        <v>882115865</v>
      </c>
      <c r="D37" s="43" t="s">
        <v>36</v>
      </c>
      <c r="E37" s="43" t="s">
        <v>39</v>
      </c>
      <c r="F37" s="44">
        <v>876</v>
      </c>
    </row>
    <row r="38" spans="1:6" x14ac:dyDescent="0.3">
      <c r="A38" s="42" t="s">
        <v>99</v>
      </c>
      <c r="B38" s="43" t="str">
        <f>UPPER(Data!$A38)</f>
        <v>SANGAMON</v>
      </c>
      <c r="C38" s="43">
        <v>781655606</v>
      </c>
      <c r="D38" s="43" t="s">
        <v>36</v>
      </c>
      <c r="E38" s="43" t="s">
        <v>39</v>
      </c>
      <c r="F38" s="44">
        <v>241</v>
      </c>
    </row>
    <row r="39" spans="1:6" x14ac:dyDescent="0.3">
      <c r="A39" s="42" t="s">
        <v>100</v>
      </c>
      <c r="B39" s="43" t="str">
        <f>UPPER(Data!$A39)</f>
        <v>SAIPAN</v>
      </c>
      <c r="C39" s="43">
        <v>893883032</v>
      </c>
      <c r="D39" s="43" t="s">
        <v>36</v>
      </c>
      <c r="E39" s="43" t="s">
        <v>35</v>
      </c>
      <c r="F39" s="44">
        <v>1566</v>
      </c>
    </row>
    <row r="40" spans="1:6" x14ac:dyDescent="0.3">
      <c r="A40" s="42" t="s">
        <v>101</v>
      </c>
      <c r="B40" s="43" t="str">
        <f>UPPER(Data!$A40)</f>
        <v>WRIGHT</v>
      </c>
      <c r="C40" s="43">
        <v>557627050</v>
      </c>
      <c r="D40" s="43" t="s">
        <v>36</v>
      </c>
      <c r="E40" s="43" t="s">
        <v>35</v>
      </c>
      <c r="F40" s="44">
        <v>673</v>
      </c>
    </row>
    <row r="41" spans="1:6" x14ac:dyDescent="0.3">
      <c r="A41" s="42" t="s">
        <v>101</v>
      </c>
      <c r="B41" s="43" t="str">
        <f>UPPER(Data!$A41)</f>
        <v>WRIGHT</v>
      </c>
      <c r="C41" s="43">
        <v>884419243</v>
      </c>
      <c r="D41" s="43" t="s">
        <v>36</v>
      </c>
      <c r="E41" s="43" t="s">
        <v>35</v>
      </c>
      <c r="F41" s="44">
        <v>1839</v>
      </c>
    </row>
    <row r="42" spans="1:6" x14ac:dyDescent="0.3">
      <c r="A42" s="42" t="s">
        <v>102</v>
      </c>
      <c r="B42" s="43" t="str">
        <f>UPPER(Data!$A42)</f>
        <v>AMEER</v>
      </c>
      <c r="C42" s="43">
        <v>983226898</v>
      </c>
      <c r="D42" s="43" t="s">
        <v>45</v>
      </c>
      <c r="E42" s="43" t="s">
        <v>39</v>
      </c>
      <c r="F42" s="44">
        <v>1179</v>
      </c>
    </row>
    <row r="43" spans="1:6" x14ac:dyDescent="0.3">
      <c r="A43" s="42" t="s">
        <v>103</v>
      </c>
      <c r="B43" s="43" t="str">
        <f>UPPER(Data!$A43)</f>
        <v>EMPEROR</v>
      </c>
      <c r="C43" s="43">
        <v>196940756</v>
      </c>
      <c r="D43" s="43" t="s">
        <v>45</v>
      </c>
      <c r="E43" s="43" t="s">
        <v>39</v>
      </c>
      <c r="F43" s="44">
        <v>429</v>
      </c>
    </row>
    <row r="44" spans="1:6" x14ac:dyDescent="0.3">
      <c r="A44" s="42" t="s">
        <v>104</v>
      </c>
      <c r="B44" s="43" t="str">
        <f>UPPER(Data!$A44)</f>
        <v>ARBITER</v>
      </c>
      <c r="C44" s="43">
        <v>197939328</v>
      </c>
      <c r="D44" s="43" t="s">
        <v>45</v>
      </c>
      <c r="E44" s="43" t="s">
        <v>39</v>
      </c>
      <c r="F44" s="44">
        <v>437</v>
      </c>
    </row>
    <row r="45" spans="1:6" x14ac:dyDescent="0.3">
      <c r="A45" s="42" t="s">
        <v>105</v>
      </c>
      <c r="B45" s="43" t="str">
        <f>UPPER(Data!$A45)</f>
        <v>EMPRESS</v>
      </c>
      <c r="C45" s="43">
        <v>210783146</v>
      </c>
      <c r="D45" s="43" t="s">
        <v>45</v>
      </c>
      <c r="E45" s="43" t="s">
        <v>39</v>
      </c>
      <c r="F45" s="44">
        <v>158</v>
      </c>
    </row>
    <row r="46" spans="1:6" x14ac:dyDescent="0.3">
      <c r="A46" s="42" t="s">
        <v>106</v>
      </c>
      <c r="B46" s="43" t="str">
        <f>UPPER(Data!$A46)</f>
        <v>ASTROLABE BAY</v>
      </c>
      <c r="C46" s="43">
        <v>210945987</v>
      </c>
      <c r="D46" s="43" t="s">
        <v>45</v>
      </c>
      <c r="E46" s="43" t="s">
        <v>39</v>
      </c>
      <c r="F46" s="44">
        <v>1375</v>
      </c>
    </row>
    <row r="47" spans="1:6" x14ac:dyDescent="0.3">
      <c r="A47" s="42" t="s">
        <v>107</v>
      </c>
      <c r="B47" s="43" t="str">
        <f>UPPER(Data!$A47)</f>
        <v>BEGUM</v>
      </c>
      <c r="C47" s="43">
        <v>442330511</v>
      </c>
      <c r="D47" s="43" t="s">
        <v>45</v>
      </c>
      <c r="E47" s="43" t="s">
        <v>39</v>
      </c>
      <c r="F47" s="44">
        <v>23</v>
      </c>
    </row>
    <row r="48" spans="1:6" x14ac:dyDescent="0.3">
      <c r="A48" s="42" t="s">
        <v>108</v>
      </c>
      <c r="B48" s="43" t="str">
        <f>UPPER(Data!$A48)</f>
        <v>ELBE</v>
      </c>
      <c r="C48" s="43">
        <v>264597929</v>
      </c>
      <c r="D48" s="43" t="s">
        <v>41</v>
      </c>
      <c r="E48" s="43" t="s">
        <v>46</v>
      </c>
      <c r="F48" s="44">
        <v>1682</v>
      </c>
    </row>
    <row r="49" spans="1:6" x14ac:dyDescent="0.3">
      <c r="A49" s="42" t="s">
        <v>109</v>
      </c>
      <c r="B49" s="43" t="str">
        <f>UPPER(Data!$A49)</f>
        <v>EMPIRE MACRAE</v>
      </c>
      <c r="C49" s="43">
        <v>682858703</v>
      </c>
      <c r="D49" s="43" t="s">
        <v>45</v>
      </c>
      <c r="E49" s="43" t="s">
        <v>47</v>
      </c>
      <c r="F49" s="44">
        <v>513</v>
      </c>
    </row>
    <row r="50" spans="1:6" x14ac:dyDescent="0.3">
      <c r="A50" s="42" t="s">
        <v>110</v>
      </c>
      <c r="B50" s="43" t="str">
        <f>UPPER(Data!$A50)</f>
        <v>WARRIOR</v>
      </c>
      <c r="C50" s="43">
        <v>230716057</v>
      </c>
      <c r="D50" s="43" t="s">
        <v>48</v>
      </c>
      <c r="E50" s="43" t="s">
        <v>47</v>
      </c>
      <c r="F50" s="44">
        <v>73</v>
      </c>
    </row>
    <row r="51" spans="1:6" x14ac:dyDescent="0.3">
      <c r="A51" s="42" t="s">
        <v>111</v>
      </c>
      <c r="B51" s="43" t="str">
        <f>UPPER(Data!$A51)</f>
        <v>ADULA</v>
      </c>
      <c r="C51" s="43">
        <v>947484017</v>
      </c>
      <c r="D51" s="43" t="s">
        <v>48</v>
      </c>
      <c r="E51" s="43" t="s">
        <v>47</v>
      </c>
      <c r="F51" s="44">
        <v>712</v>
      </c>
    </row>
    <row r="52" spans="1:6" x14ac:dyDescent="0.3">
      <c r="A52" s="42" t="s">
        <v>112</v>
      </c>
      <c r="B52" s="43" t="str">
        <f>UPPER(Data!$A52)</f>
        <v>PRINCE OF WALES</v>
      </c>
      <c r="C52" s="43">
        <v>745005431</v>
      </c>
      <c r="D52" s="43" t="s">
        <v>45</v>
      </c>
      <c r="E52" s="43" t="s">
        <v>49</v>
      </c>
      <c r="F52" s="44">
        <v>1007</v>
      </c>
    </row>
    <row r="53" spans="1:6" x14ac:dyDescent="0.3">
      <c r="A53" s="42" t="s">
        <v>113</v>
      </c>
      <c r="B53" s="43" t="str">
        <f>UPPER(Data!$A53)</f>
        <v>QUEEN ELIZABETH</v>
      </c>
      <c r="C53" s="43">
        <v>819929994</v>
      </c>
      <c r="D53" s="43" t="s">
        <v>45</v>
      </c>
      <c r="E53" s="43" t="s">
        <v>49</v>
      </c>
      <c r="F53" s="44">
        <v>1348</v>
      </c>
    </row>
    <row r="54" spans="1:6" x14ac:dyDescent="0.3">
      <c r="A54" s="42" t="s">
        <v>114</v>
      </c>
      <c r="B54" s="43" t="str">
        <f>UPPER(Data!$A54)</f>
        <v>GIUSEPPE GARIBALDI</v>
      </c>
      <c r="C54" s="43">
        <v>251732319</v>
      </c>
      <c r="D54" s="43" t="s">
        <v>50</v>
      </c>
      <c r="E54" s="43" t="s">
        <v>51</v>
      </c>
      <c r="F54" s="44">
        <v>907</v>
      </c>
    </row>
    <row r="55" spans="1:6" x14ac:dyDescent="0.3">
      <c r="A55" s="42" t="s">
        <v>115</v>
      </c>
      <c r="B55" s="43" t="str">
        <f>UPPER(Data!$A55)</f>
        <v>PRINCIPE DE ASTURIAS</v>
      </c>
      <c r="C55" s="43">
        <v>416539772</v>
      </c>
      <c r="D55" s="43" t="s">
        <v>52</v>
      </c>
      <c r="E55" s="43" t="s">
        <v>51</v>
      </c>
      <c r="F55" s="44">
        <v>1619</v>
      </c>
    </row>
    <row r="56" spans="1:6" x14ac:dyDescent="0.3">
      <c r="A56" s="42" t="s">
        <v>116</v>
      </c>
      <c r="B56" s="43" t="str">
        <f>UPPER(Data!$A56)</f>
        <v>CAVOUR</v>
      </c>
      <c r="C56" s="43">
        <v>545404056</v>
      </c>
      <c r="D56" s="43" t="s">
        <v>53</v>
      </c>
      <c r="E56" s="43" t="s">
        <v>51</v>
      </c>
      <c r="F56" s="44">
        <v>549</v>
      </c>
    </row>
    <row r="57" spans="1:6" x14ac:dyDescent="0.3">
      <c r="A57" s="42" t="s">
        <v>117</v>
      </c>
      <c r="B57" s="43" t="str">
        <f>UPPER(Data!$A57)</f>
        <v>WOLVERINE</v>
      </c>
      <c r="C57" s="43">
        <v>825351372</v>
      </c>
      <c r="D57" s="43" t="s">
        <v>36</v>
      </c>
      <c r="E57" s="43" t="s">
        <v>54</v>
      </c>
      <c r="F57" s="44">
        <v>1885</v>
      </c>
    </row>
    <row r="58" spans="1:6" x14ac:dyDescent="0.3">
      <c r="A58" s="42" t="s">
        <v>118</v>
      </c>
      <c r="B58" s="43" t="str">
        <f>UPPER(Data!$A58)</f>
        <v>SABLE</v>
      </c>
      <c r="C58" s="43">
        <v>789570953</v>
      </c>
      <c r="D58" s="43" t="s">
        <v>36</v>
      </c>
      <c r="E58" s="43" t="s">
        <v>54</v>
      </c>
      <c r="F58" s="44">
        <v>1368</v>
      </c>
    </row>
    <row r="59" spans="1:6" x14ac:dyDescent="0.3">
      <c r="A59" s="42" t="s">
        <v>119</v>
      </c>
      <c r="B59" s="43" t="str">
        <f>UPPER(Data!$A59)</f>
        <v>NIMITZ</v>
      </c>
      <c r="C59" s="43">
        <v>316529594</v>
      </c>
      <c r="D59" s="43" t="s">
        <v>36</v>
      </c>
      <c r="E59" s="43" t="s">
        <v>43</v>
      </c>
      <c r="F59" s="44">
        <v>1818</v>
      </c>
    </row>
    <row r="60" spans="1:6" x14ac:dyDescent="0.3">
      <c r="A60" s="42" t="s">
        <v>120</v>
      </c>
      <c r="B60" s="43" t="str">
        <f>UPPER(Data!$A60)</f>
        <v>DWIGHT D. EISENHOWER</v>
      </c>
      <c r="C60" s="43">
        <v>654246665</v>
      </c>
      <c r="D60" s="43" t="s">
        <v>36</v>
      </c>
      <c r="E60" s="43" t="s">
        <v>43</v>
      </c>
      <c r="F60" s="44">
        <v>493</v>
      </c>
    </row>
    <row r="61" spans="1:6" x14ac:dyDescent="0.3">
      <c r="A61" s="42" t="s">
        <v>121</v>
      </c>
      <c r="B61" s="43" t="str">
        <f>UPPER(Data!$A61)</f>
        <v>CARL VINSON</v>
      </c>
      <c r="C61" s="43">
        <v>683908346</v>
      </c>
      <c r="D61" s="43" t="s">
        <v>36</v>
      </c>
      <c r="E61" s="43" t="s">
        <v>43</v>
      </c>
      <c r="F61" s="44">
        <v>854</v>
      </c>
    </row>
    <row r="62" spans="1:6" x14ac:dyDescent="0.3">
      <c r="A62" s="42" t="s">
        <v>122</v>
      </c>
      <c r="B62" s="43" t="str">
        <f>UPPER(Data!$A62)</f>
        <v>THEODORE ROOSEVELT</v>
      </c>
      <c r="C62" s="43">
        <v>283539623</v>
      </c>
      <c r="D62" s="43" t="s">
        <v>36</v>
      </c>
      <c r="E62" s="43" t="s">
        <v>43</v>
      </c>
      <c r="F62" s="44">
        <v>797</v>
      </c>
    </row>
    <row r="63" spans="1:6" x14ac:dyDescent="0.3">
      <c r="A63" s="42" t="s">
        <v>84</v>
      </c>
      <c r="B63" s="43" t="str">
        <f>UPPER(Data!$A63)</f>
        <v>UNITED STATES</v>
      </c>
      <c r="C63" s="43">
        <v>450156695</v>
      </c>
      <c r="D63" s="43" t="s">
        <v>36</v>
      </c>
      <c r="E63" s="43" t="s">
        <v>43</v>
      </c>
      <c r="F63" s="44">
        <v>698</v>
      </c>
    </row>
    <row r="64" spans="1:6" x14ac:dyDescent="0.3">
      <c r="A64" s="42" t="s">
        <v>123</v>
      </c>
      <c r="B64" s="43" t="str">
        <f>UPPER(Data!$A64)</f>
        <v>ABRAHAM LINCOLN</v>
      </c>
      <c r="C64" s="43">
        <v>680646580</v>
      </c>
      <c r="D64" s="43" t="s">
        <v>36</v>
      </c>
      <c r="E64" s="43" t="s">
        <v>43</v>
      </c>
      <c r="F64" s="44">
        <v>1752</v>
      </c>
    </row>
    <row r="65" spans="1:6" x14ac:dyDescent="0.3">
      <c r="A65" s="42" t="s">
        <v>124</v>
      </c>
      <c r="B65" s="43" t="str">
        <f>UPPER(Data!$A65)</f>
        <v>RONALD REAGAN</v>
      </c>
      <c r="C65" s="43">
        <v>184457524</v>
      </c>
      <c r="D65" s="43" t="s">
        <v>36</v>
      </c>
      <c r="E65" s="43" t="s">
        <v>43</v>
      </c>
      <c r="F65" s="44">
        <v>2</v>
      </c>
    </row>
    <row r="66" spans="1:6" x14ac:dyDescent="0.3">
      <c r="A66" s="42" t="s">
        <v>72</v>
      </c>
      <c r="B66" s="43" t="str">
        <f>UPPER(Data!$A66)</f>
        <v>ENTERPRISE</v>
      </c>
      <c r="C66" s="43">
        <v>550818924</v>
      </c>
      <c r="D66" s="43" t="s">
        <v>36</v>
      </c>
      <c r="E66" s="43" t="s">
        <v>43</v>
      </c>
      <c r="F66" s="44">
        <v>243</v>
      </c>
    </row>
    <row r="67" spans="1:6" x14ac:dyDescent="0.3">
      <c r="A67" s="42" t="s">
        <v>125</v>
      </c>
      <c r="B67" s="43" t="str">
        <f>UPPER(Data!$A67)</f>
        <v>NABOB</v>
      </c>
      <c r="C67" s="43">
        <v>278528821</v>
      </c>
      <c r="D67" s="43" t="s">
        <v>45</v>
      </c>
      <c r="E67" s="43" t="s">
        <v>39</v>
      </c>
      <c r="F67" s="44">
        <v>173</v>
      </c>
    </row>
    <row r="68" spans="1:6" x14ac:dyDescent="0.3">
      <c r="A68" s="42" t="s">
        <v>126</v>
      </c>
      <c r="B68" s="43" t="str">
        <f>UPPER(Data!$A68)</f>
        <v>VERMILLION BAY</v>
      </c>
      <c r="C68" s="43">
        <v>900156667</v>
      </c>
      <c r="D68" s="43" t="s">
        <v>45</v>
      </c>
      <c r="E68" s="43" t="s">
        <v>39</v>
      </c>
      <c r="F68" s="44">
        <v>628</v>
      </c>
    </row>
    <row r="69" spans="1:6" x14ac:dyDescent="0.3">
      <c r="A69" s="42" t="s">
        <v>127</v>
      </c>
      <c r="B69" s="43" t="str">
        <f>UPPER(Data!$A69)</f>
        <v>CAMPANIA</v>
      </c>
      <c r="C69" s="43">
        <v>662747577</v>
      </c>
      <c r="D69" s="43" t="s">
        <v>45</v>
      </c>
      <c r="E69" s="43" t="s">
        <v>39</v>
      </c>
      <c r="F69" s="44">
        <v>1547</v>
      </c>
    </row>
    <row r="70" spans="1:6" x14ac:dyDescent="0.3">
      <c r="A70" s="42" t="s">
        <v>128</v>
      </c>
      <c r="B70" s="43" t="str">
        <f>UPPER(Data!$A70)</f>
        <v>MIDWAY</v>
      </c>
      <c r="C70" s="43">
        <v>650894162</v>
      </c>
      <c r="D70" s="43" t="s">
        <v>36</v>
      </c>
      <c r="E70" s="43" t="s">
        <v>38</v>
      </c>
      <c r="F70" s="44">
        <v>1004</v>
      </c>
    </row>
    <row r="71" spans="1:6" x14ac:dyDescent="0.3">
      <c r="A71" s="42" t="s">
        <v>129</v>
      </c>
      <c r="B71" s="43" t="str">
        <f>UPPER(Data!$A71)</f>
        <v>CORAL SEA</v>
      </c>
      <c r="C71" s="43">
        <v>297641385</v>
      </c>
      <c r="D71" s="43" t="s">
        <v>36</v>
      </c>
      <c r="E71" s="43" t="s">
        <v>38</v>
      </c>
      <c r="F71" s="44">
        <v>882</v>
      </c>
    </row>
    <row r="72" spans="1:6" x14ac:dyDescent="0.3">
      <c r="A72" s="42" t="s">
        <v>130</v>
      </c>
      <c r="B72" s="43" t="str">
        <f>UPPER(Data!$A72)</f>
        <v>CROWN POINT</v>
      </c>
      <c r="C72" s="43">
        <v>962769941</v>
      </c>
      <c r="D72" s="43" t="s">
        <v>36</v>
      </c>
      <c r="E72" s="43" t="s">
        <v>38</v>
      </c>
      <c r="F72" s="44">
        <v>1436</v>
      </c>
    </row>
    <row r="73" spans="1:6" x14ac:dyDescent="0.3">
      <c r="A73" s="42" t="s">
        <v>131</v>
      </c>
      <c r="B73" s="43" t="str">
        <f>UPPER(Data!$A73)</f>
        <v>GIBRALTAR</v>
      </c>
      <c r="C73" s="43">
        <v>121120646</v>
      </c>
      <c r="D73" s="43" t="s">
        <v>45</v>
      </c>
      <c r="E73" s="43" t="s">
        <v>38</v>
      </c>
      <c r="F73" s="44">
        <v>439</v>
      </c>
    </row>
    <row r="74" spans="1:6" x14ac:dyDescent="0.3">
      <c r="A74" s="42" t="s">
        <v>132</v>
      </c>
      <c r="B74" s="43" t="str">
        <f>UPPER(Data!$A74)</f>
        <v>MALTA</v>
      </c>
      <c r="C74" s="43">
        <v>242049665</v>
      </c>
      <c r="D74" s="43" t="s">
        <v>45</v>
      </c>
      <c r="E74" s="43" t="s">
        <v>38</v>
      </c>
      <c r="F74" s="44">
        <v>1358</v>
      </c>
    </row>
    <row r="75" spans="1:6" x14ac:dyDescent="0.3">
      <c r="A75" s="42" t="s">
        <v>133</v>
      </c>
      <c r="B75" s="43" t="str">
        <f>UPPER(Data!$A75)</f>
        <v>NEW ZEALAND</v>
      </c>
      <c r="C75" s="43">
        <v>597240887</v>
      </c>
      <c r="D75" s="43" t="s">
        <v>45</v>
      </c>
      <c r="E75" s="43" t="s">
        <v>38</v>
      </c>
      <c r="F75" s="44">
        <v>461</v>
      </c>
    </row>
    <row r="76" spans="1:6" x14ac:dyDescent="0.3">
      <c r="A76" s="42" t="s">
        <v>134</v>
      </c>
      <c r="B76" s="43" t="str">
        <f>UPPER(Data!$A76)</f>
        <v>LANGLEY</v>
      </c>
      <c r="C76" s="43">
        <v>722124065</v>
      </c>
      <c r="D76" s="43" t="s">
        <v>36</v>
      </c>
      <c r="E76" s="43" t="s">
        <v>35</v>
      </c>
      <c r="F76" s="44">
        <v>765</v>
      </c>
    </row>
    <row r="77" spans="1:6" x14ac:dyDescent="0.3">
      <c r="A77" s="42" t="s">
        <v>135</v>
      </c>
      <c r="B77" s="43" t="str">
        <f>UPPER(Data!$A77)</f>
        <v>LEVIATHAN</v>
      </c>
      <c r="C77" s="43">
        <v>814911707</v>
      </c>
      <c r="D77" s="43" t="s">
        <v>45</v>
      </c>
      <c r="E77" s="43" t="s">
        <v>35</v>
      </c>
      <c r="F77" s="44">
        <v>1861</v>
      </c>
    </row>
    <row r="78" spans="1:6" x14ac:dyDescent="0.3">
      <c r="A78" s="42" t="s">
        <v>136</v>
      </c>
      <c r="B78" s="43" t="str">
        <f>UPPER(Data!$A78)</f>
        <v>MAGNIFICENT</v>
      </c>
      <c r="C78" s="43">
        <v>822637180</v>
      </c>
      <c r="D78" s="43" t="s">
        <v>45</v>
      </c>
      <c r="E78" s="43" t="s">
        <v>35</v>
      </c>
      <c r="F78" s="44">
        <v>693</v>
      </c>
    </row>
    <row r="79" spans="1:6" x14ac:dyDescent="0.3">
      <c r="A79" s="42" t="s">
        <v>137</v>
      </c>
      <c r="B79" s="43" t="str">
        <f>UPPER(Data!$A79)</f>
        <v>SYDNEY</v>
      </c>
      <c r="C79" s="43">
        <v>405412227</v>
      </c>
      <c r="D79" s="43" t="s">
        <v>55</v>
      </c>
      <c r="E79" s="43" t="s">
        <v>35</v>
      </c>
      <c r="F79" s="44">
        <v>1521</v>
      </c>
    </row>
    <row r="80" spans="1:6" x14ac:dyDescent="0.3">
      <c r="A80" s="42" t="s">
        <v>138</v>
      </c>
      <c r="B80" s="43" t="str">
        <f>UPPER(Data!$A80)</f>
        <v>TERRIBLE</v>
      </c>
      <c r="C80" s="43">
        <v>791827338</v>
      </c>
      <c r="D80" s="43" t="s">
        <v>45</v>
      </c>
      <c r="E80" s="43" t="s">
        <v>35</v>
      </c>
      <c r="F80" s="44">
        <v>951</v>
      </c>
    </row>
    <row r="81" spans="1:6" x14ac:dyDescent="0.3">
      <c r="A81" s="42" t="s">
        <v>139</v>
      </c>
      <c r="B81" s="43" t="str">
        <f>UPPER(Data!$A81)</f>
        <v>HERCULES</v>
      </c>
      <c r="C81" s="43">
        <v>973878660</v>
      </c>
      <c r="D81" s="43" t="s">
        <v>45</v>
      </c>
      <c r="E81" s="43" t="s">
        <v>42</v>
      </c>
      <c r="F81" s="44">
        <v>717</v>
      </c>
    </row>
    <row r="82" spans="1:6" x14ac:dyDescent="0.3">
      <c r="A82" s="42" t="s">
        <v>136</v>
      </c>
      <c r="B82" s="43" t="str">
        <f>UPPER(Data!$A82)</f>
        <v>MAGNIFICENT</v>
      </c>
      <c r="C82" s="43">
        <v>497833371</v>
      </c>
      <c r="D82" s="43" t="s">
        <v>56</v>
      </c>
      <c r="E82" s="43" t="s">
        <v>35</v>
      </c>
      <c r="F82" s="44">
        <v>1779</v>
      </c>
    </row>
    <row r="83" spans="1:6" x14ac:dyDescent="0.3">
      <c r="A83" s="42" t="s">
        <v>140</v>
      </c>
      <c r="B83" s="43" t="str">
        <f>UPPER(Data!$A83)</f>
        <v>MAJESTIC</v>
      </c>
      <c r="C83" s="43">
        <v>868115995</v>
      </c>
      <c r="D83" s="43" t="s">
        <v>45</v>
      </c>
      <c r="E83" s="43" t="s">
        <v>35</v>
      </c>
      <c r="F83" s="44">
        <v>1233</v>
      </c>
    </row>
    <row r="84" spans="1:6" x14ac:dyDescent="0.3">
      <c r="A84" s="42" t="s">
        <v>141</v>
      </c>
      <c r="B84" s="43" t="str">
        <f>UPPER(Data!$A84)</f>
        <v>MELBOURNE</v>
      </c>
      <c r="C84" s="43">
        <v>993452859</v>
      </c>
      <c r="D84" s="43" t="s">
        <v>55</v>
      </c>
      <c r="E84" s="43" t="s">
        <v>35</v>
      </c>
      <c r="F84" s="44">
        <v>1551</v>
      </c>
    </row>
    <row r="85" spans="1:6" x14ac:dyDescent="0.3">
      <c r="A85" s="42" t="s">
        <v>142</v>
      </c>
      <c r="B85" s="43" t="str">
        <f>UPPER(Data!$A85)</f>
        <v>POWERFUL</v>
      </c>
      <c r="C85" s="43">
        <v>262640849</v>
      </c>
      <c r="D85" s="43" t="s">
        <v>45</v>
      </c>
      <c r="E85" s="43" t="s">
        <v>35</v>
      </c>
      <c r="F85" s="44">
        <v>1078</v>
      </c>
    </row>
    <row r="86" spans="1:6" x14ac:dyDescent="0.3">
      <c r="A86" s="42" t="s">
        <v>143</v>
      </c>
      <c r="B86" s="43" t="str">
        <f>UPPER(Data!$A86)</f>
        <v>BONAVENTURE</v>
      </c>
      <c r="C86" s="43">
        <v>345211322</v>
      </c>
      <c r="D86" s="43" t="s">
        <v>56</v>
      </c>
      <c r="E86" s="43" t="s">
        <v>35</v>
      </c>
      <c r="F86" s="44">
        <v>1824</v>
      </c>
    </row>
    <row r="87" spans="1:6" x14ac:dyDescent="0.3">
      <c r="A87" s="42" t="s">
        <v>144</v>
      </c>
      <c r="B87" s="43" t="str">
        <f>UPPER(Data!$A87)</f>
        <v>VENGEANCE</v>
      </c>
      <c r="C87" s="43">
        <v>395237510</v>
      </c>
      <c r="D87" s="43" t="s">
        <v>40</v>
      </c>
      <c r="E87" s="43" t="s">
        <v>42</v>
      </c>
      <c r="F87" s="44">
        <v>482</v>
      </c>
    </row>
    <row r="88" spans="1:6" x14ac:dyDescent="0.3">
      <c r="A88" s="42" t="s">
        <v>145</v>
      </c>
      <c r="B88" s="43" t="str">
        <f>UPPER(Data!$A88)</f>
        <v>LONG ISLAND</v>
      </c>
      <c r="C88" s="43">
        <v>390996517</v>
      </c>
      <c r="D88" s="43" t="s">
        <v>36</v>
      </c>
      <c r="E88" s="43" t="s">
        <v>39</v>
      </c>
      <c r="F88" s="44">
        <v>503</v>
      </c>
    </row>
    <row r="89" spans="1:6" x14ac:dyDescent="0.3">
      <c r="A89" s="42" t="s">
        <v>146</v>
      </c>
      <c r="B89" s="43" t="str">
        <f>UPPER(Data!$A89)</f>
        <v>ARCHER</v>
      </c>
      <c r="C89" s="43">
        <v>410533353</v>
      </c>
      <c r="D89" s="43" t="s">
        <v>45</v>
      </c>
      <c r="E89" s="43" t="s">
        <v>39</v>
      </c>
      <c r="F89" s="44">
        <v>247</v>
      </c>
    </row>
    <row r="90" spans="1:6" x14ac:dyDescent="0.3">
      <c r="A90" s="42" t="s">
        <v>147</v>
      </c>
      <c r="B90" s="43" t="str">
        <f>UPPER(Data!$A90)</f>
        <v>I</v>
      </c>
      <c r="C90" s="43">
        <v>524885189</v>
      </c>
      <c r="D90" s="43" t="s">
        <v>41</v>
      </c>
      <c r="E90" s="43" t="s">
        <v>46</v>
      </c>
      <c r="F90" s="44">
        <v>1713</v>
      </c>
    </row>
    <row r="91" spans="1:6" x14ac:dyDescent="0.3">
      <c r="A91" s="42" t="s">
        <v>148</v>
      </c>
      <c r="B91" s="43" t="str">
        <f>UPPER(Data!$A91)</f>
        <v>JADE</v>
      </c>
      <c r="C91" s="43">
        <v>273623766</v>
      </c>
      <c r="D91" s="43" t="s">
        <v>41</v>
      </c>
      <c r="E91" s="43" t="s">
        <v>46</v>
      </c>
      <c r="F91" s="44">
        <v>491</v>
      </c>
    </row>
    <row r="92" spans="1:6" x14ac:dyDescent="0.3">
      <c r="A92" s="42" t="s">
        <v>146</v>
      </c>
      <c r="B92" s="43" t="str">
        <f>UPPER(Data!$A92)</f>
        <v>ARCHER</v>
      </c>
      <c r="C92" s="43">
        <v>994091487</v>
      </c>
      <c r="D92" s="43" t="s">
        <v>36</v>
      </c>
      <c r="E92" s="43" t="s">
        <v>39</v>
      </c>
      <c r="F92" s="44">
        <v>1596</v>
      </c>
    </row>
    <row r="93" spans="1:6" x14ac:dyDescent="0.3">
      <c r="A93" s="42" t="s">
        <v>149</v>
      </c>
      <c r="B93" s="43" t="str">
        <f>UPPER(Data!$A93)</f>
        <v>LEXINGTON</v>
      </c>
      <c r="C93" s="43">
        <v>225173096</v>
      </c>
      <c r="D93" s="43" t="s">
        <v>36</v>
      </c>
      <c r="E93" s="43" t="s">
        <v>38</v>
      </c>
      <c r="F93" s="44">
        <v>153</v>
      </c>
    </row>
    <row r="94" spans="1:6" x14ac:dyDescent="0.3">
      <c r="A94" s="42" t="s">
        <v>150</v>
      </c>
      <c r="B94" s="43" t="str">
        <f>UPPER(Data!$A94)</f>
        <v>SARATOGA</v>
      </c>
      <c r="C94" s="43">
        <v>448729925</v>
      </c>
      <c r="D94" s="43" t="s">
        <v>36</v>
      </c>
      <c r="E94" s="43" t="s">
        <v>38</v>
      </c>
      <c r="F94" s="44">
        <v>1100</v>
      </c>
    </row>
    <row r="95" spans="1:6" x14ac:dyDescent="0.3">
      <c r="A95" s="42" t="s">
        <v>151</v>
      </c>
      <c r="B95" s="43" t="str">
        <f>UPPER(Data!$A95)</f>
        <v>FALCO</v>
      </c>
      <c r="C95" s="43">
        <v>581816901</v>
      </c>
      <c r="D95" s="43" t="s">
        <v>50</v>
      </c>
      <c r="E95" s="43" t="s">
        <v>37</v>
      </c>
      <c r="F95" s="44">
        <v>1120</v>
      </c>
    </row>
    <row r="96" spans="1:6" x14ac:dyDescent="0.3">
      <c r="A96" s="42" t="s">
        <v>152</v>
      </c>
      <c r="B96" s="43" t="str">
        <f>UPPER(Data!$A96)</f>
        <v>SHIMANE MARU</v>
      </c>
      <c r="C96" s="43">
        <v>577580095</v>
      </c>
      <c r="D96" s="43" t="s">
        <v>34</v>
      </c>
      <c r="E96" s="43" t="s">
        <v>39</v>
      </c>
      <c r="F96" s="44">
        <v>719</v>
      </c>
    </row>
    <row r="97" spans="1:6" x14ac:dyDescent="0.3">
      <c r="A97" s="42" t="s">
        <v>74</v>
      </c>
      <c r="B97" s="43" t="str">
        <f>UPPER(Data!$A97)</f>
        <v>YAMASHIRO MARU</v>
      </c>
      <c r="C97" s="43">
        <v>690176465</v>
      </c>
      <c r="D97" s="43" t="s">
        <v>57</v>
      </c>
      <c r="E97" s="43" t="s">
        <v>38</v>
      </c>
      <c r="F97" s="44">
        <v>1721</v>
      </c>
    </row>
    <row r="98" spans="1:6" x14ac:dyDescent="0.3">
      <c r="A98" s="42" t="s">
        <v>153</v>
      </c>
      <c r="B98" s="43" t="str">
        <f>UPPER(Data!$A98)</f>
        <v>LEONID BREZHNEV</v>
      </c>
      <c r="C98" s="43">
        <v>615622915</v>
      </c>
      <c r="D98" s="43" t="s">
        <v>57</v>
      </c>
      <c r="E98" s="43" t="s">
        <v>38</v>
      </c>
      <c r="F98" s="44">
        <v>1918</v>
      </c>
    </row>
    <row r="99" spans="1:6" x14ac:dyDescent="0.3">
      <c r="A99" s="42" t="s">
        <v>154</v>
      </c>
      <c r="B99" s="43" t="str">
        <f>UPPER(Data!$A99)</f>
        <v>RIGA</v>
      </c>
      <c r="C99" s="43">
        <v>621045814</v>
      </c>
      <c r="D99" s="43" t="s">
        <v>57</v>
      </c>
      <c r="E99" s="43" t="s">
        <v>38</v>
      </c>
      <c r="F99" s="44">
        <v>1859</v>
      </c>
    </row>
    <row r="100" spans="1:6" x14ac:dyDescent="0.3">
      <c r="A100" s="42" t="s">
        <v>155</v>
      </c>
      <c r="B100" s="43" t="str">
        <f>UPPER(Data!$A100)</f>
        <v>LIAONING</v>
      </c>
      <c r="C100" s="43">
        <v>348081253</v>
      </c>
      <c r="D100" s="43" t="s">
        <v>58</v>
      </c>
      <c r="E100" s="43" t="s">
        <v>37</v>
      </c>
      <c r="F100" s="44">
        <v>932</v>
      </c>
    </row>
    <row r="101" spans="1:6" x14ac:dyDescent="0.3">
      <c r="A101" s="42" t="s">
        <v>154</v>
      </c>
      <c r="B101" s="43" t="str">
        <f>UPPER(Data!$A101)</f>
        <v>RIGA</v>
      </c>
      <c r="C101" s="43">
        <v>889276581</v>
      </c>
      <c r="D101" s="43" t="s">
        <v>44</v>
      </c>
      <c r="E101" s="43" t="s">
        <v>37</v>
      </c>
      <c r="F101" s="44">
        <v>973</v>
      </c>
    </row>
    <row r="102" spans="1:6" x14ac:dyDescent="0.3">
      <c r="A102" s="42" t="s">
        <v>156</v>
      </c>
      <c r="B102" s="43" t="str">
        <f>UPPER(Data!$A102)</f>
        <v>CONSTELLATION</v>
      </c>
      <c r="C102" s="43">
        <v>851830297</v>
      </c>
      <c r="D102" s="43" t="s">
        <v>36</v>
      </c>
      <c r="E102" s="43" t="s">
        <v>43</v>
      </c>
      <c r="F102" s="44">
        <v>1903</v>
      </c>
    </row>
    <row r="103" spans="1:6" x14ac:dyDescent="0.3">
      <c r="A103" s="42" t="s">
        <v>157</v>
      </c>
      <c r="B103" s="43" t="str">
        <f>UPPER(Data!$A103)</f>
        <v>KITTY HAWK</v>
      </c>
      <c r="C103" s="43">
        <v>585212467</v>
      </c>
      <c r="D103" s="43" t="s">
        <v>36</v>
      </c>
      <c r="E103" s="43" t="s">
        <v>43</v>
      </c>
      <c r="F103" s="44">
        <v>347</v>
      </c>
    </row>
    <row r="104" spans="1:6" x14ac:dyDescent="0.3">
      <c r="A104" s="42" t="s">
        <v>158</v>
      </c>
      <c r="B104" s="43" t="str">
        <f>UPPER(Data!$A104)</f>
        <v>AMERICA</v>
      </c>
      <c r="C104" s="43">
        <v>203766108</v>
      </c>
      <c r="D104" s="43" t="s">
        <v>36</v>
      </c>
      <c r="E104" s="43" t="s">
        <v>43</v>
      </c>
      <c r="F104" s="44">
        <v>67</v>
      </c>
    </row>
    <row r="105" spans="1:6" x14ac:dyDescent="0.3">
      <c r="A105" s="42" t="s">
        <v>159</v>
      </c>
      <c r="B105" s="43" t="str">
        <f>UPPER(Data!$A105)</f>
        <v>KIEV</v>
      </c>
      <c r="C105" s="43">
        <v>662831977</v>
      </c>
      <c r="D105" s="43" t="s">
        <v>57</v>
      </c>
      <c r="E105" s="43" t="s">
        <v>51</v>
      </c>
      <c r="F105" s="44">
        <v>69</v>
      </c>
    </row>
    <row r="106" spans="1:6" x14ac:dyDescent="0.3">
      <c r="A106" s="42" t="s">
        <v>160</v>
      </c>
      <c r="B106" s="43" t="str">
        <f>UPPER(Data!$A106)</f>
        <v>LUIGI EINAUDI</v>
      </c>
      <c r="C106" s="43">
        <v>234463197</v>
      </c>
      <c r="D106" s="43" t="s">
        <v>50</v>
      </c>
      <c r="E106" s="43" t="s">
        <v>51</v>
      </c>
      <c r="F106" s="44">
        <v>1604</v>
      </c>
    </row>
    <row r="107" spans="1:6" x14ac:dyDescent="0.3">
      <c r="A107" s="42" t="s">
        <v>161</v>
      </c>
      <c r="B107" s="43" t="str">
        <f>UPPER(Data!$A107)</f>
        <v>MINSK</v>
      </c>
      <c r="C107" s="43">
        <v>391996145</v>
      </c>
      <c r="D107" s="43" t="s">
        <v>57</v>
      </c>
      <c r="E107" s="43" t="s">
        <v>51</v>
      </c>
      <c r="F107" s="44">
        <v>1545</v>
      </c>
    </row>
    <row r="108" spans="1:6" x14ac:dyDescent="0.3">
      <c r="A108" s="42" t="s">
        <v>162</v>
      </c>
      <c r="B108" s="43" t="str">
        <f>UPPER(Data!$A108)</f>
        <v>NOVOROSSIYSK</v>
      </c>
      <c r="C108" s="43">
        <v>129441209</v>
      </c>
      <c r="D108" s="43" t="s">
        <v>57</v>
      </c>
      <c r="E108" s="43" t="s">
        <v>51</v>
      </c>
      <c r="F108" s="44">
        <v>1693</v>
      </c>
    </row>
    <row r="109" spans="1:6" x14ac:dyDescent="0.3">
      <c r="A109" s="42" t="s">
        <v>163</v>
      </c>
      <c r="B109" s="43" t="str">
        <f>UPPER(Data!$A109)</f>
        <v>BAKU</v>
      </c>
      <c r="C109" s="43">
        <v>926756435</v>
      </c>
      <c r="D109" s="43" t="s">
        <v>44</v>
      </c>
      <c r="E109" s="43" t="s">
        <v>59</v>
      </c>
      <c r="F109" s="44">
        <v>211</v>
      </c>
    </row>
    <row r="110" spans="1:6" x14ac:dyDescent="0.3">
      <c r="A110" s="42" t="s">
        <v>164</v>
      </c>
      <c r="B110" s="43" t="str">
        <f>UPPER(Data!$A110)</f>
        <v>INDEPENDENCE</v>
      </c>
      <c r="C110" s="43">
        <v>991920603</v>
      </c>
      <c r="D110" s="43" t="s">
        <v>36</v>
      </c>
      <c r="E110" s="43" t="s">
        <v>43</v>
      </c>
      <c r="F110" s="44">
        <v>354</v>
      </c>
    </row>
    <row r="111" spans="1:6" x14ac:dyDescent="0.3">
      <c r="A111" s="42" t="s">
        <v>165</v>
      </c>
      <c r="B111" s="43" t="str">
        <f>UPPER(Data!$A111)</f>
        <v>JUAN CARLOS I</v>
      </c>
      <c r="C111" s="43">
        <v>505161825</v>
      </c>
      <c r="D111" s="43" t="s">
        <v>52</v>
      </c>
      <c r="E111" s="43" t="s">
        <v>51</v>
      </c>
      <c r="F111" s="44">
        <v>791</v>
      </c>
    </row>
    <row r="112" spans="1:6" x14ac:dyDescent="0.3">
      <c r="A112" s="42" t="s">
        <v>166</v>
      </c>
      <c r="B112" s="43" t="str">
        <f>UPPER(Data!$A112)</f>
        <v>PAINLEVÉ</v>
      </c>
      <c r="C112" s="43">
        <v>375913992</v>
      </c>
      <c r="D112" s="43" t="s">
        <v>60</v>
      </c>
      <c r="E112" s="43" t="s">
        <v>38</v>
      </c>
      <c r="F112" s="44">
        <v>1164</v>
      </c>
    </row>
    <row r="113" spans="1:6" x14ac:dyDescent="0.3">
      <c r="A113" s="42" t="s">
        <v>167</v>
      </c>
      <c r="B113" s="43" t="str">
        <f>UPPER(Data!$A113)</f>
        <v>INVINCIBLE</v>
      </c>
      <c r="C113" s="43">
        <v>392085523</v>
      </c>
      <c r="D113" s="43" t="s">
        <v>45</v>
      </c>
      <c r="E113" s="43" t="s">
        <v>51</v>
      </c>
      <c r="F113" s="44">
        <v>717</v>
      </c>
    </row>
    <row r="114" spans="1:6" x14ac:dyDescent="0.3">
      <c r="A114" s="42" t="s">
        <v>168</v>
      </c>
      <c r="B114" s="43" t="str">
        <f>UPPER(Data!$A114)</f>
        <v>ILLUSTRIOUS</v>
      </c>
      <c r="C114" s="43">
        <v>458996248</v>
      </c>
      <c r="D114" s="43" t="s">
        <v>45</v>
      </c>
      <c r="E114" s="43" t="s">
        <v>51</v>
      </c>
      <c r="F114" s="44">
        <v>783</v>
      </c>
    </row>
    <row r="115" spans="1:6" x14ac:dyDescent="0.3">
      <c r="A115" s="42" t="s">
        <v>169</v>
      </c>
      <c r="B115" s="43" t="str">
        <f>UPPER(Data!$A115)</f>
        <v>INDOMITABLE</v>
      </c>
      <c r="C115" s="43">
        <v>880742035</v>
      </c>
      <c r="D115" s="43" t="s">
        <v>45</v>
      </c>
      <c r="E115" s="43" t="s">
        <v>51</v>
      </c>
      <c r="F115" s="44">
        <v>521</v>
      </c>
    </row>
    <row r="116" spans="1:6" x14ac:dyDescent="0.3">
      <c r="A116" s="42" t="s">
        <v>170</v>
      </c>
      <c r="B116" s="43" t="str">
        <f>UPPER(Data!$A116)</f>
        <v>ARK ROYAL</v>
      </c>
      <c r="C116" s="43">
        <v>864121817</v>
      </c>
      <c r="D116" s="43" t="s">
        <v>45</v>
      </c>
      <c r="E116" s="43" t="s">
        <v>51</v>
      </c>
      <c r="F116" s="44">
        <v>973</v>
      </c>
    </row>
    <row r="117" spans="1:6" x14ac:dyDescent="0.3">
      <c r="A117" s="42" t="s">
        <v>134</v>
      </c>
      <c r="B117" s="43" t="str">
        <f>UPPER(Data!$A117)</f>
        <v>LANGLEY</v>
      </c>
      <c r="C117" s="43">
        <v>930544037</v>
      </c>
      <c r="D117" s="43" t="s">
        <v>36</v>
      </c>
      <c r="E117" s="43" t="s">
        <v>35</v>
      </c>
      <c r="F117" s="44">
        <v>1255</v>
      </c>
    </row>
    <row r="118" spans="1:6" x14ac:dyDescent="0.3">
      <c r="A118" s="42" t="s">
        <v>171</v>
      </c>
      <c r="B118" s="43" t="str">
        <f>UPPER(Data!$A118)</f>
        <v>BELLEAU WOOD</v>
      </c>
      <c r="C118" s="43">
        <v>799667027</v>
      </c>
      <c r="D118" s="43" t="s">
        <v>36</v>
      </c>
      <c r="E118" s="43" t="s">
        <v>35</v>
      </c>
      <c r="F118" s="44">
        <v>1810</v>
      </c>
    </row>
    <row r="119" spans="1:6" x14ac:dyDescent="0.3">
      <c r="A119" s="42" t="s">
        <v>172</v>
      </c>
      <c r="B119" s="43" t="str">
        <f>UPPER(Data!$A119)</f>
        <v>MONTEREY</v>
      </c>
      <c r="C119" s="43">
        <v>379349580</v>
      </c>
      <c r="D119" s="43" t="s">
        <v>36</v>
      </c>
      <c r="E119" s="43" t="s">
        <v>35</v>
      </c>
      <c r="F119" s="44">
        <v>1541</v>
      </c>
    </row>
    <row r="120" spans="1:6" x14ac:dyDescent="0.3">
      <c r="A120" s="42" t="s">
        <v>173</v>
      </c>
      <c r="B120" s="43" t="str">
        <f>UPPER(Data!$A120)</f>
        <v>CABOT</v>
      </c>
      <c r="C120" s="43">
        <v>639562131</v>
      </c>
      <c r="D120" s="43" t="s">
        <v>36</v>
      </c>
      <c r="E120" s="43" t="s">
        <v>35</v>
      </c>
      <c r="F120" s="44">
        <v>1609</v>
      </c>
    </row>
    <row r="121" spans="1:6" x14ac:dyDescent="0.3">
      <c r="A121" s="42" t="s">
        <v>174</v>
      </c>
      <c r="B121" s="43" t="str">
        <f>UPPER(Data!$A121)</f>
        <v>PRINCETON</v>
      </c>
      <c r="C121" s="43">
        <v>716379301</v>
      </c>
      <c r="D121" s="43" t="s">
        <v>36</v>
      </c>
      <c r="E121" s="43" t="s">
        <v>35</v>
      </c>
      <c r="F121" s="44">
        <v>1562</v>
      </c>
    </row>
    <row r="122" spans="1:6" x14ac:dyDescent="0.3">
      <c r="A122" s="42" t="s">
        <v>175</v>
      </c>
      <c r="B122" s="43" t="str">
        <f>UPPER(Data!$A122)</f>
        <v>REPRISAL</v>
      </c>
      <c r="C122" s="43">
        <v>788842924</v>
      </c>
      <c r="D122" s="43" t="s">
        <v>36</v>
      </c>
      <c r="E122" s="43" t="s">
        <v>35</v>
      </c>
      <c r="F122" s="44">
        <v>929</v>
      </c>
    </row>
    <row r="123" spans="1:6" x14ac:dyDescent="0.3">
      <c r="A123" s="42" t="s">
        <v>176</v>
      </c>
      <c r="B123" s="43" t="str">
        <f>UPPER(Data!$A123)</f>
        <v>BATAAN</v>
      </c>
      <c r="C123" s="43">
        <v>547532031</v>
      </c>
      <c r="D123" s="43" t="s">
        <v>36</v>
      </c>
      <c r="E123" s="43" t="s">
        <v>35</v>
      </c>
      <c r="F123" s="44">
        <v>1163</v>
      </c>
    </row>
    <row r="124" spans="1:6" x14ac:dyDescent="0.3">
      <c r="A124" s="42" t="s">
        <v>164</v>
      </c>
      <c r="B124" s="43" t="str">
        <f>UPPER(Data!$A124)</f>
        <v>INDEPENDENCE</v>
      </c>
      <c r="C124" s="43">
        <v>627131656</v>
      </c>
      <c r="D124" s="43" t="s">
        <v>36</v>
      </c>
      <c r="E124" s="43" t="s">
        <v>35</v>
      </c>
      <c r="F124" s="44">
        <v>6</v>
      </c>
    </row>
    <row r="125" spans="1:6" x14ac:dyDescent="0.3">
      <c r="A125" s="42" t="s">
        <v>177</v>
      </c>
      <c r="B125" s="43" t="str">
        <f>UPPER(Data!$A125)</f>
        <v>LA FAYETTE</v>
      </c>
      <c r="C125" s="43">
        <v>211737973</v>
      </c>
      <c r="D125" s="43" t="s">
        <v>60</v>
      </c>
      <c r="E125" s="43" t="s">
        <v>35</v>
      </c>
      <c r="F125" s="44">
        <v>683</v>
      </c>
    </row>
    <row r="126" spans="1:6" x14ac:dyDescent="0.3">
      <c r="A126" s="42" t="s">
        <v>178</v>
      </c>
      <c r="B126" s="43" t="str">
        <f>UPPER(Data!$A126)</f>
        <v>BOIS BELLEAU</v>
      </c>
      <c r="C126" s="43">
        <v>245378665</v>
      </c>
      <c r="D126" s="43" t="s">
        <v>60</v>
      </c>
      <c r="E126" s="43" t="s">
        <v>35</v>
      </c>
      <c r="F126" s="44">
        <v>1414</v>
      </c>
    </row>
    <row r="127" spans="1:6" x14ac:dyDescent="0.3">
      <c r="A127" s="42" t="s">
        <v>179</v>
      </c>
      <c r="B127" s="43" t="str">
        <f>UPPER(Data!$A127)</f>
        <v>CHIYODA</v>
      </c>
      <c r="C127" s="43">
        <v>327630347</v>
      </c>
      <c r="D127" s="43" t="s">
        <v>52</v>
      </c>
      <c r="E127" s="43" t="s">
        <v>35</v>
      </c>
      <c r="F127" s="44">
        <v>114</v>
      </c>
    </row>
    <row r="128" spans="1:6" x14ac:dyDescent="0.3">
      <c r="A128" s="42" t="s">
        <v>180</v>
      </c>
      <c r="B128" s="43" t="str">
        <f>UPPER(Data!$A128)</f>
        <v>INDEFATIGABLE</v>
      </c>
      <c r="C128" s="43">
        <v>834570376</v>
      </c>
      <c r="D128" s="43" t="s">
        <v>45</v>
      </c>
      <c r="E128" s="43" t="s">
        <v>38</v>
      </c>
      <c r="F128" s="44">
        <v>1149</v>
      </c>
    </row>
    <row r="129" spans="1:6" x14ac:dyDescent="0.3">
      <c r="A129" s="42" t="s">
        <v>181</v>
      </c>
      <c r="B129" s="43" t="str">
        <f>UPPER(Data!$A129)</f>
        <v>IMPLACABLE</v>
      </c>
      <c r="C129" s="43">
        <v>969453323</v>
      </c>
      <c r="D129" s="43" t="s">
        <v>45</v>
      </c>
      <c r="E129" s="43" t="s">
        <v>38</v>
      </c>
      <c r="F129" s="44">
        <v>1508</v>
      </c>
    </row>
    <row r="130" spans="1:6" x14ac:dyDescent="0.3">
      <c r="A130" s="42" t="s">
        <v>168</v>
      </c>
      <c r="B130" s="43" t="str">
        <f>UPPER(Data!$A130)</f>
        <v>ILLUSTRIOUS</v>
      </c>
      <c r="C130" s="43">
        <v>259192194</v>
      </c>
      <c r="D130" s="43" t="s">
        <v>45</v>
      </c>
      <c r="E130" s="43" t="s">
        <v>38</v>
      </c>
      <c r="F130" s="44">
        <v>1567</v>
      </c>
    </row>
    <row r="131" spans="1:6" x14ac:dyDescent="0.3">
      <c r="A131" s="42" t="s">
        <v>182</v>
      </c>
      <c r="B131" s="43" t="str">
        <f>UPPER(Data!$A131)</f>
        <v>FORMIDABLE</v>
      </c>
      <c r="C131" s="43">
        <v>654592092</v>
      </c>
      <c r="D131" s="43" t="s">
        <v>45</v>
      </c>
      <c r="E131" s="43" t="s">
        <v>38</v>
      </c>
      <c r="F131" s="44">
        <v>732</v>
      </c>
    </row>
    <row r="132" spans="1:6" x14ac:dyDescent="0.3">
      <c r="A132" s="42" t="s">
        <v>169</v>
      </c>
      <c r="B132" s="43" t="str">
        <f>UPPER(Data!$A132)</f>
        <v>INDOMITABLE</v>
      </c>
      <c r="C132" s="43">
        <v>616058537</v>
      </c>
      <c r="D132" s="43" t="s">
        <v>45</v>
      </c>
      <c r="E132" s="43" t="s">
        <v>38</v>
      </c>
      <c r="F132" s="44">
        <v>968</v>
      </c>
    </row>
    <row r="133" spans="1:6" x14ac:dyDescent="0.3">
      <c r="A133" s="42" t="s">
        <v>183</v>
      </c>
      <c r="B133" s="43" t="str">
        <f>UPPER(Data!$A133)</f>
        <v>VICTORIOUS</v>
      </c>
      <c r="C133" s="43">
        <v>161482984</v>
      </c>
      <c r="D133" s="43" t="s">
        <v>45</v>
      </c>
      <c r="E133" s="43" t="s">
        <v>38</v>
      </c>
      <c r="F133" s="44">
        <v>77</v>
      </c>
    </row>
    <row r="134" spans="1:6" x14ac:dyDescent="0.3">
      <c r="A134" s="42" t="s">
        <v>184</v>
      </c>
      <c r="B134" s="43" t="str">
        <f>UPPER(Data!$A134)</f>
        <v>CHARLES DE GAULLE</v>
      </c>
      <c r="C134" s="43">
        <v>798700186</v>
      </c>
      <c r="D134" s="43" t="s">
        <v>60</v>
      </c>
      <c r="E134" s="43" t="s">
        <v>38</v>
      </c>
      <c r="F134" s="44">
        <v>583</v>
      </c>
    </row>
    <row r="135" spans="1:6" x14ac:dyDescent="0.3">
      <c r="A135" s="42" t="s">
        <v>185</v>
      </c>
      <c r="B135" s="43" t="str">
        <f>UPPER(Data!$A135)</f>
        <v>KAGA</v>
      </c>
      <c r="C135" s="43">
        <v>207500928</v>
      </c>
      <c r="D135" s="43" t="s">
        <v>34</v>
      </c>
      <c r="E135" s="43" t="s">
        <v>38</v>
      </c>
      <c r="F135" s="44">
        <v>167</v>
      </c>
    </row>
    <row r="136" spans="1:6" x14ac:dyDescent="0.3">
      <c r="A136" s="42" t="s">
        <v>186</v>
      </c>
      <c r="B136" s="43" t="str">
        <f>UPPER(Data!$A136)</f>
        <v>HIRYŪ</v>
      </c>
      <c r="C136" s="43">
        <v>746161816</v>
      </c>
      <c r="D136" s="43" t="s">
        <v>34</v>
      </c>
      <c r="E136" s="43" t="s">
        <v>38</v>
      </c>
      <c r="F136" s="44">
        <v>1813</v>
      </c>
    </row>
    <row r="137" spans="1:6" x14ac:dyDescent="0.3">
      <c r="A137" s="42" t="s">
        <v>187</v>
      </c>
      <c r="B137" s="43" t="str">
        <f>UPPER(Data!$A137)</f>
        <v>IWO JIMA</v>
      </c>
      <c r="C137" s="43">
        <v>699746104</v>
      </c>
      <c r="D137" s="43" t="s">
        <v>34</v>
      </c>
      <c r="E137" s="43" t="s">
        <v>38</v>
      </c>
      <c r="F137" s="44">
        <v>1044</v>
      </c>
    </row>
    <row r="138" spans="1:6" x14ac:dyDescent="0.3">
      <c r="A138" s="42" t="s">
        <v>188</v>
      </c>
      <c r="B138" s="43" t="str">
        <f>UPPER(Data!$A138)</f>
        <v>ESSEX</v>
      </c>
      <c r="C138" s="43">
        <v>412757728</v>
      </c>
      <c r="D138" s="43" t="s">
        <v>41</v>
      </c>
      <c r="E138" s="43" t="s">
        <v>38</v>
      </c>
      <c r="F138" s="44">
        <v>807</v>
      </c>
    </row>
    <row r="139" spans="1:6" x14ac:dyDescent="0.3">
      <c r="A139" s="42" t="s">
        <v>189</v>
      </c>
      <c r="B139" s="43" t="str">
        <f>UPPER(Data!$A139)</f>
        <v>GRAF ZEPPELIN</v>
      </c>
      <c r="C139" s="43">
        <v>436639529</v>
      </c>
      <c r="D139" s="43" t="s">
        <v>41</v>
      </c>
      <c r="E139" s="43" t="s">
        <v>38</v>
      </c>
      <c r="F139" s="44">
        <v>1943</v>
      </c>
    </row>
    <row r="140" spans="1:6" x14ac:dyDescent="0.3">
      <c r="A140" s="42" t="s">
        <v>190</v>
      </c>
      <c r="B140" s="43" t="str">
        <f>UPPER(Data!$A140)</f>
        <v>PETER STRASSER</v>
      </c>
      <c r="C140" s="43">
        <v>784490990</v>
      </c>
      <c r="D140" s="43" t="s">
        <v>41</v>
      </c>
      <c r="E140" s="43" t="s">
        <v>38</v>
      </c>
      <c r="F140" s="44">
        <v>1277</v>
      </c>
    </row>
    <row r="141" spans="1:6" x14ac:dyDescent="0.3">
      <c r="A141" s="42" t="s">
        <v>191</v>
      </c>
      <c r="B141" s="43" t="str">
        <f>UPPER(Data!$A141)</f>
        <v>GEORGE WASHINGTON</v>
      </c>
      <c r="C141" s="43">
        <v>706594269</v>
      </c>
      <c r="D141" s="43" t="s">
        <v>36</v>
      </c>
      <c r="E141" s="43" t="s">
        <v>43</v>
      </c>
      <c r="F141" s="44">
        <v>1201</v>
      </c>
    </row>
    <row r="142" spans="1:6" x14ac:dyDescent="0.3">
      <c r="A142" s="42" t="s">
        <v>192</v>
      </c>
      <c r="B142" s="43" t="str">
        <f>UPPER(Data!$A142)</f>
        <v>FORRESTAL</v>
      </c>
      <c r="C142" s="43">
        <v>744352495</v>
      </c>
      <c r="D142" s="43" t="s">
        <v>36</v>
      </c>
      <c r="E142" s="43" t="s">
        <v>43</v>
      </c>
      <c r="F142" s="44">
        <v>446</v>
      </c>
    </row>
    <row r="143" spans="1:6" x14ac:dyDescent="0.3">
      <c r="A143" s="42" t="s">
        <v>150</v>
      </c>
      <c r="B143" s="43" t="str">
        <f>UPPER(Data!$A143)</f>
        <v>SARATOGA</v>
      </c>
      <c r="C143" s="43">
        <v>940505184</v>
      </c>
      <c r="D143" s="43" t="s">
        <v>36</v>
      </c>
      <c r="E143" s="43" t="s">
        <v>43</v>
      </c>
      <c r="F143" s="44">
        <v>880</v>
      </c>
    </row>
    <row r="144" spans="1:6" x14ac:dyDescent="0.3">
      <c r="A144" s="42" t="s">
        <v>193</v>
      </c>
      <c r="B144" s="43" t="str">
        <f>UPPER(Data!$A144)</f>
        <v>RANGER</v>
      </c>
      <c r="C144" s="43">
        <v>693704995</v>
      </c>
      <c r="D144" s="43" t="s">
        <v>36</v>
      </c>
      <c r="E144" s="43" t="s">
        <v>43</v>
      </c>
      <c r="F144" s="44">
        <v>246</v>
      </c>
    </row>
    <row r="145" spans="1:6" x14ac:dyDescent="0.3">
      <c r="A145" s="42" t="s">
        <v>194</v>
      </c>
      <c r="B145" s="43" t="str">
        <f>UPPER(Data!$A145)</f>
        <v>ARGUS</v>
      </c>
      <c r="C145" s="43">
        <v>701970444</v>
      </c>
      <c r="D145" s="43" t="s">
        <v>45</v>
      </c>
      <c r="E145" s="43" t="s">
        <v>38</v>
      </c>
      <c r="F145" s="44">
        <v>916</v>
      </c>
    </row>
    <row r="146" spans="1:6" x14ac:dyDescent="0.3">
      <c r="A146" s="42" t="s">
        <v>195</v>
      </c>
      <c r="B146" s="43" t="str">
        <f>UPPER(Data!$A146)</f>
        <v>HŌSHŌ</v>
      </c>
      <c r="C146" s="43">
        <v>891776361</v>
      </c>
      <c r="D146" s="43" t="s">
        <v>34</v>
      </c>
      <c r="E146" s="43" t="s">
        <v>38</v>
      </c>
      <c r="F146" s="44">
        <v>289</v>
      </c>
    </row>
    <row r="147" spans="1:6" x14ac:dyDescent="0.3">
      <c r="A147" s="42" t="s">
        <v>196</v>
      </c>
      <c r="B147" s="43" t="str">
        <f>UPPER(Data!$A147)</f>
        <v>KEARSARGE</v>
      </c>
      <c r="C147" s="43">
        <v>751865842</v>
      </c>
      <c r="D147" s="43" t="s">
        <v>36</v>
      </c>
      <c r="E147" s="43" t="s">
        <v>38</v>
      </c>
      <c r="F147" s="44">
        <v>314</v>
      </c>
    </row>
    <row r="148" spans="1:6" x14ac:dyDescent="0.3">
      <c r="A148" s="42" t="s">
        <v>197</v>
      </c>
      <c r="B148" s="43" t="str">
        <f>UPPER(Data!$A148)</f>
        <v>HERMES</v>
      </c>
      <c r="C148" s="43">
        <v>239067871</v>
      </c>
      <c r="D148" s="43" t="s">
        <v>45</v>
      </c>
      <c r="E148" s="43" t="s">
        <v>38</v>
      </c>
      <c r="F148" s="44">
        <v>1295</v>
      </c>
    </row>
    <row r="149" spans="1:6" x14ac:dyDescent="0.3">
      <c r="A149" s="42" t="s">
        <v>193</v>
      </c>
      <c r="B149" s="43" t="str">
        <f>UPPER(Data!$A149)</f>
        <v>RANGER</v>
      </c>
      <c r="C149" s="43">
        <v>952599195</v>
      </c>
      <c r="D149" s="43" t="s">
        <v>36</v>
      </c>
      <c r="E149" s="43" t="s">
        <v>38</v>
      </c>
      <c r="F149" s="44">
        <v>978</v>
      </c>
    </row>
    <row r="150" spans="1:6" x14ac:dyDescent="0.3">
      <c r="A150" s="42" t="s">
        <v>175</v>
      </c>
      <c r="B150" s="43" t="str">
        <f>UPPER(Data!$A150)</f>
        <v>REPRISAL</v>
      </c>
      <c r="C150" s="43">
        <v>941169649</v>
      </c>
      <c r="D150" s="43" t="s">
        <v>36</v>
      </c>
      <c r="E150" s="43" t="s">
        <v>38</v>
      </c>
      <c r="F150" s="44">
        <v>779</v>
      </c>
    </row>
    <row r="151" spans="1:6" x14ac:dyDescent="0.3">
      <c r="A151" s="42" t="s">
        <v>170</v>
      </c>
      <c r="B151" s="43" t="str">
        <f>UPPER(Data!$A151)</f>
        <v>ARK ROYAL</v>
      </c>
      <c r="C151" s="43">
        <v>901717269</v>
      </c>
      <c r="D151" s="43" t="s">
        <v>45</v>
      </c>
      <c r="E151" s="43" t="s">
        <v>38</v>
      </c>
      <c r="F151" s="44">
        <v>188</v>
      </c>
    </row>
    <row r="152" spans="1:6" x14ac:dyDescent="0.3">
      <c r="A152" s="42" t="s">
        <v>71</v>
      </c>
      <c r="B152" s="43" t="str">
        <f>UPPER(Data!$A152)</f>
        <v>YORKTOWN</v>
      </c>
      <c r="C152" s="43">
        <v>924061416</v>
      </c>
      <c r="D152" s="43" t="s">
        <v>36</v>
      </c>
      <c r="E152" s="43" t="s">
        <v>38</v>
      </c>
      <c r="F152" s="44">
        <v>961</v>
      </c>
    </row>
    <row r="153" spans="1:6" x14ac:dyDescent="0.3">
      <c r="A153" s="42" t="s">
        <v>69</v>
      </c>
      <c r="B153" s="43" t="str">
        <f>UPPER(Data!$A153)</f>
        <v>WASP</v>
      </c>
      <c r="C153" s="43">
        <v>236073561</v>
      </c>
      <c r="D153" s="43" t="s">
        <v>36</v>
      </c>
      <c r="E153" s="43" t="s">
        <v>38</v>
      </c>
      <c r="F153" s="44">
        <v>452</v>
      </c>
    </row>
    <row r="154" spans="1:6" x14ac:dyDescent="0.3">
      <c r="A154" s="42" t="s">
        <v>198</v>
      </c>
      <c r="B154" s="43" t="str">
        <f>UPPER(Data!$A154)</f>
        <v>BUNKER HILL</v>
      </c>
      <c r="C154" s="43">
        <v>262282036</v>
      </c>
      <c r="D154" s="43" t="s">
        <v>36</v>
      </c>
      <c r="E154" s="43" t="s">
        <v>38</v>
      </c>
      <c r="F154" s="44">
        <v>352</v>
      </c>
    </row>
    <row r="155" spans="1:6" x14ac:dyDescent="0.3">
      <c r="A155" s="42" t="s">
        <v>173</v>
      </c>
      <c r="B155" s="43" t="str">
        <f>UPPER(Data!$A155)</f>
        <v>CABOT</v>
      </c>
      <c r="C155" s="43">
        <v>619061242</v>
      </c>
      <c r="D155" s="43" t="s">
        <v>36</v>
      </c>
      <c r="E155" s="43" t="s">
        <v>38</v>
      </c>
      <c r="F155" s="44">
        <v>1797</v>
      </c>
    </row>
    <row r="156" spans="1:6" x14ac:dyDescent="0.3">
      <c r="A156" s="42" t="s">
        <v>73</v>
      </c>
      <c r="B156" s="43" t="str">
        <f>UPPER(Data!$A156)</f>
        <v>HORNET</v>
      </c>
      <c r="C156" s="43">
        <v>135684622</v>
      </c>
      <c r="D156" s="43" t="s">
        <v>36</v>
      </c>
      <c r="E156" s="43" t="s">
        <v>38</v>
      </c>
      <c r="F156" s="44">
        <v>1198</v>
      </c>
    </row>
    <row r="157" spans="1:6" x14ac:dyDescent="0.3">
      <c r="A157" s="42" t="s">
        <v>149</v>
      </c>
      <c r="B157" s="43" t="str">
        <f>UPPER(Data!$A157)</f>
        <v>LEXINGTON</v>
      </c>
      <c r="C157" s="43">
        <v>530614367</v>
      </c>
      <c r="D157" s="43" t="s">
        <v>36</v>
      </c>
      <c r="E157" s="43" t="s">
        <v>38</v>
      </c>
      <c r="F157" s="44">
        <v>778</v>
      </c>
    </row>
    <row r="158" spans="1:6" x14ac:dyDescent="0.3">
      <c r="A158" s="42" t="s">
        <v>71</v>
      </c>
      <c r="B158" s="43" t="str">
        <f>UPPER(Data!$A158)</f>
        <v>YORKTOWN</v>
      </c>
      <c r="C158" s="43">
        <v>901030015</v>
      </c>
      <c r="D158" s="43" t="s">
        <v>36</v>
      </c>
      <c r="E158" s="43" t="s">
        <v>38</v>
      </c>
      <c r="F158" s="44">
        <v>1932</v>
      </c>
    </row>
    <row r="159" spans="1:6" x14ac:dyDescent="0.3">
      <c r="A159" s="42" t="s">
        <v>199</v>
      </c>
      <c r="B159" s="43" t="str">
        <f>UPPER(Data!$A159)</f>
        <v>SHANGRI-LA</v>
      </c>
      <c r="C159" s="43">
        <v>269396642</v>
      </c>
      <c r="D159" s="43" t="s">
        <v>36</v>
      </c>
      <c r="E159" s="43" t="s">
        <v>38</v>
      </c>
      <c r="F159" s="44">
        <v>1153</v>
      </c>
    </row>
    <row r="160" spans="1:6" x14ac:dyDescent="0.3">
      <c r="A160" s="42" t="s">
        <v>200</v>
      </c>
      <c r="B160" s="43" t="str">
        <f>UPPER(Data!$A160)</f>
        <v>SHINANO</v>
      </c>
      <c r="C160" s="43">
        <v>655592589</v>
      </c>
      <c r="D160" s="43" t="s">
        <v>34</v>
      </c>
      <c r="E160" s="43" t="s">
        <v>38</v>
      </c>
      <c r="F160" s="44">
        <v>992</v>
      </c>
    </row>
    <row r="161" spans="1:6" x14ac:dyDescent="0.3">
      <c r="A161" s="42" t="s">
        <v>201</v>
      </c>
      <c r="B161" s="43" t="str">
        <f>UPPER(Data!$A161)</f>
        <v>RANDOLPH</v>
      </c>
      <c r="C161" s="43">
        <v>972572471</v>
      </c>
      <c r="D161" s="43" t="s">
        <v>36</v>
      </c>
      <c r="E161" s="43" t="s">
        <v>38</v>
      </c>
      <c r="F161" s="44">
        <v>1370</v>
      </c>
    </row>
    <row r="162" spans="1:6" x14ac:dyDescent="0.3">
      <c r="A162" s="42" t="s">
        <v>202</v>
      </c>
      <c r="B162" s="43" t="str">
        <f>UPPER(Data!$A162)</f>
        <v>BENNINGTON</v>
      </c>
      <c r="C162" s="43">
        <v>170714548</v>
      </c>
      <c r="D162" s="43" t="s">
        <v>36</v>
      </c>
      <c r="E162" s="43" t="s">
        <v>38</v>
      </c>
      <c r="F162" s="44">
        <v>1856</v>
      </c>
    </row>
    <row r="163" spans="1:6" x14ac:dyDescent="0.3">
      <c r="A163" s="42" t="s">
        <v>203</v>
      </c>
      <c r="B163" s="43" t="str">
        <f>UPPER(Data!$A163)</f>
        <v>BON HOMME RICHARD</v>
      </c>
      <c r="C163" s="43">
        <v>752347644</v>
      </c>
      <c r="D163" s="43" t="s">
        <v>36</v>
      </c>
      <c r="E163" s="43" t="s">
        <v>38</v>
      </c>
      <c r="F163" s="44">
        <v>967</v>
      </c>
    </row>
    <row r="164" spans="1:6" x14ac:dyDescent="0.3">
      <c r="A164" s="42" t="s">
        <v>204</v>
      </c>
      <c r="B164" s="43" t="str">
        <f>UPPER(Data!$A164)</f>
        <v>HANCOCK</v>
      </c>
      <c r="C164" s="43">
        <v>368577378</v>
      </c>
      <c r="D164" s="43" t="s">
        <v>36</v>
      </c>
      <c r="E164" s="43" t="s">
        <v>38</v>
      </c>
      <c r="F164" s="44">
        <v>1827</v>
      </c>
    </row>
    <row r="165" spans="1:6" x14ac:dyDescent="0.3">
      <c r="A165" s="42" t="s">
        <v>205</v>
      </c>
      <c r="B165" s="43" t="str">
        <f>UPPER(Data!$A165)</f>
        <v>FRANKLIN</v>
      </c>
      <c r="C165" s="43">
        <v>455851488</v>
      </c>
      <c r="D165" s="43" t="s">
        <v>36</v>
      </c>
      <c r="E165" s="43" t="s">
        <v>38</v>
      </c>
      <c r="F165" s="44">
        <v>1248</v>
      </c>
    </row>
    <row r="166" spans="1:6" x14ac:dyDescent="0.3">
      <c r="A166" s="42" t="s">
        <v>204</v>
      </c>
      <c r="B166" s="43" t="str">
        <f>UPPER(Data!$A166)</f>
        <v>HANCOCK</v>
      </c>
      <c r="C166" s="43">
        <v>797631981</v>
      </c>
      <c r="D166" s="43" t="s">
        <v>36</v>
      </c>
      <c r="E166" s="43" t="s">
        <v>38</v>
      </c>
      <c r="F166" s="44">
        <v>562</v>
      </c>
    </row>
    <row r="167" spans="1:6" x14ac:dyDescent="0.3">
      <c r="A167" s="42" t="s">
        <v>206</v>
      </c>
      <c r="B167" s="43" t="str">
        <f>UPPER(Data!$A167)</f>
        <v>TICONDEROGA</v>
      </c>
      <c r="C167" s="43">
        <v>323001467</v>
      </c>
      <c r="D167" s="43" t="s">
        <v>36</v>
      </c>
      <c r="E167" s="43" t="s">
        <v>38</v>
      </c>
      <c r="F167" s="44">
        <v>52</v>
      </c>
    </row>
    <row r="168" spans="1:6" x14ac:dyDescent="0.3">
      <c r="A168" s="42" t="s">
        <v>203</v>
      </c>
      <c r="B168" s="43" t="str">
        <f>UPPER(Data!$A168)</f>
        <v>BON HOMME RICHARD</v>
      </c>
      <c r="C168" s="43">
        <v>583967807</v>
      </c>
      <c r="D168" s="43" t="s">
        <v>36</v>
      </c>
      <c r="E168" s="43" t="s">
        <v>38</v>
      </c>
      <c r="F168" s="44">
        <v>308</v>
      </c>
    </row>
    <row r="169" spans="1:6" x14ac:dyDescent="0.3">
      <c r="A169" s="42" t="s">
        <v>207</v>
      </c>
      <c r="B169" s="43" t="str">
        <f>UPPER(Data!$A169)</f>
        <v>TARAWA</v>
      </c>
      <c r="C169" s="43">
        <v>600741447</v>
      </c>
      <c r="D169" s="43" t="s">
        <v>36</v>
      </c>
      <c r="E169" s="43" t="s">
        <v>38</v>
      </c>
      <c r="F169" s="44">
        <v>708</v>
      </c>
    </row>
    <row r="170" spans="1:6" x14ac:dyDescent="0.3">
      <c r="A170" s="42" t="s">
        <v>208</v>
      </c>
      <c r="B170" s="43" t="str">
        <f>UPPER(Data!$A170)</f>
        <v>TINHOCCONG</v>
      </c>
      <c r="C170" s="43">
        <v>608481438</v>
      </c>
      <c r="D170" s="43" t="s">
        <v>36</v>
      </c>
      <c r="E170" s="43" t="s">
        <v>38</v>
      </c>
      <c r="F170" s="44">
        <v>592</v>
      </c>
    </row>
    <row r="171" spans="1:6" x14ac:dyDescent="0.3">
      <c r="A171" s="42" t="s">
        <v>174</v>
      </c>
      <c r="B171" s="43" t="str">
        <f>UPPER(Data!$A171)</f>
        <v>PRINCETON</v>
      </c>
      <c r="C171" s="43">
        <v>740214683</v>
      </c>
      <c r="D171" s="43" t="s">
        <v>36</v>
      </c>
      <c r="E171" s="43" t="s">
        <v>38</v>
      </c>
      <c r="F171" s="44">
        <v>1372</v>
      </c>
    </row>
    <row r="172" spans="1:6" x14ac:dyDescent="0.3">
      <c r="A172" s="42" t="s">
        <v>209</v>
      </c>
      <c r="B172" s="43" t="str">
        <f>UPPER(Data!$A172)</f>
        <v>LAKE CHAMPLAIN</v>
      </c>
      <c r="C172" s="43">
        <v>396998387</v>
      </c>
      <c r="D172" s="43" t="s">
        <v>36</v>
      </c>
      <c r="E172" s="43" t="s">
        <v>38</v>
      </c>
      <c r="F172" s="44">
        <v>149</v>
      </c>
    </row>
    <row r="173" spans="1:6" x14ac:dyDescent="0.3">
      <c r="A173" s="42" t="s">
        <v>210</v>
      </c>
      <c r="B173" s="43" t="str">
        <f>UPPER(Data!$A173)</f>
        <v>ANTIETAM</v>
      </c>
      <c r="C173" s="43">
        <v>402008292</v>
      </c>
      <c r="D173" s="43" t="s">
        <v>36</v>
      </c>
      <c r="E173" s="43" t="s">
        <v>38</v>
      </c>
      <c r="F173" s="44">
        <v>1435</v>
      </c>
    </row>
    <row r="174" spans="1:6" x14ac:dyDescent="0.3">
      <c r="A174" s="42" t="s">
        <v>211</v>
      </c>
      <c r="B174" s="43" t="str">
        <f>UPPER(Data!$A174)</f>
        <v>AQUILA</v>
      </c>
      <c r="C174" s="43">
        <v>507253384</v>
      </c>
      <c r="D174" s="43" t="s">
        <v>50</v>
      </c>
      <c r="E174" s="43" t="s">
        <v>38</v>
      </c>
      <c r="F174" s="44">
        <v>1027</v>
      </c>
    </row>
    <row r="175" spans="1:6" x14ac:dyDescent="0.3">
      <c r="A175" s="42" t="s">
        <v>212</v>
      </c>
      <c r="B175" s="43" t="str">
        <f>UPPER(Data!$A175)</f>
        <v>BOXER</v>
      </c>
      <c r="C175" s="43">
        <v>642518109</v>
      </c>
      <c r="D175" s="43" t="s">
        <v>36</v>
      </c>
      <c r="E175" s="43" t="s">
        <v>38</v>
      </c>
      <c r="F175" s="44">
        <v>1012</v>
      </c>
    </row>
    <row r="176" spans="1:6" x14ac:dyDescent="0.3">
      <c r="A176" s="42" t="s">
        <v>213</v>
      </c>
      <c r="B176" s="43" t="str">
        <f>UPPER(Data!$A176)</f>
        <v>PHILIPPINE SEA</v>
      </c>
      <c r="C176" s="43">
        <v>762609951</v>
      </c>
      <c r="D176" s="43" t="s">
        <v>36</v>
      </c>
      <c r="E176" s="43" t="s">
        <v>38</v>
      </c>
      <c r="F176" s="44">
        <v>208</v>
      </c>
    </row>
    <row r="177" spans="1:6" x14ac:dyDescent="0.3">
      <c r="A177" s="42" t="s">
        <v>196</v>
      </c>
      <c r="B177" s="43" t="str">
        <f>UPPER(Data!$A177)</f>
        <v>KEARSARGE</v>
      </c>
      <c r="C177" s="43">
        <v>903528247</v>
      </c>
      <c r="D177" s="43" t="s">
        <v>36</v>
      </c>
      <c r="E177" s="43" t="s">
        <v>38</v>
      </c>
      <c r="F177" s="44">
        <v>1970</v>
      </c>
    </row>
    <row r="178" spans="1:6" x14ac:dyDescent="0.3">
      <c r="A178" s="42" t="s">
        <v>214</v>
      </c>
      <c r="B178" s="43" t="str">
        <f>UPPER(Data!$A178)</f>
        <v>LEYTE</v>
      </c>
      <c r="C178" s="43">
        <v>314748804</v>
      </c>
      <c r="D178" s="43" t="s">
        <v>36</v>
      </c>
      <c r="E178" s="43" t="s">
        <v>38</v>
      </c>
      <c r="F178" s="44">
        <v>605</v>
      </c>
    </row>
    <row r="179" spans="1:6" x14ac:dyDescent="0.3">
      <c r="A179" s="42" t="s">
        <v>215</v>
      </c>
      <c r="B179" s="43" t="str">
        <f>UPPER(Data!$A179)</f>
        <v>ORISKANY</v>
      </c>
      <c r="C179" s="43">
        <v>928775546</v>
      </c>
      <c r="D179" s="43" t="s">
        <v>36</v>
      </c>
      <c r="E179" s="43" t="s">
        <v>38</v>
      </c>
      <c r="F179" s="44">
        <v>160</v>
      </c>
    </row>
    <row r="180" spans="1:6" x14ac:dyDescent="0.3">
      <c r="A180" s="42" t="s">
        <v>216</v>
      </c>
      <c r="B180" s="43" t="str">
        <f>UPPER(Data!$A180)</f>
        <v>VALLEY FORGE</v>
      </c>
      <c r="C180" s="43">
        <v>374895407</v>
      </c>
      <c r="D180" s="43" t="s">
        <v>36</v>
      </c>
      <c r="E180" s="43" t="s">
        <v>38</v>
      </c>
      <c r="F180" s="44">
        <v>238</v>
      </c>
    </row>
    <row r="181" spans="1:6" x14ac:dyDescent="0.3">
      <c r="A181" s="42" t="s">
        <v>215</v>
      </c>
      <c r="B181" s="43" t="str">
        <f>UPPER(Data!$A181)</f>
        <v>ORISKANY</v>
      </c>
      <c r="C181" s="43">
        <v>523547813</v>
      </c>
      <c r="D181" s="43" t="s">
        <v>36</v>
      </c>
      <c r="E181" s="43" t="s">
        <v>38</v>
      </c>
      <c r="F181" s="44">
        <v>868</v>
      </c>
    </row>
    <row r="182" spans="1:6" x14ac:dyDescent="0.3">
      <c r="A182" s="42" t="s">
        <v>72</v>
      </c>
      <c r="B182" s="43" t="str">
        <f>UPPER(Data!$A182)</f>
        <v>ENTERPRISE</v>
      </c>
      <c r="C182" s="43">
        <v>168574578</v>
      </c>
      <c r="D182" s="43" t="s">
        <v>36</v>
      </c>
      <c r="E182" s="43" t="s">
        <v>43</v>
      </c>
      <c r="F182" s="44">
        <v>593</v>
      </c>
    </row>
    <row r="183" spans="1:6" x14ac:dyDescent="0.3">
      <c r="A183" s="42" t="s">
        <v>217</v>
      </c>
      <c r="B183" s="43" t="str">
        <f>UPPER(Data!$A183)</f>
        <v>EMPIRE MACMAHON</v>
      </c>
      <c r="C183" s="43">
        <v>782439814</v>
      </c>
      <c r="D183" s="43" t="s">
        <v>48</v>
      </c>
      <c r="E183" s="43" t="s">
        <v>47</v>
      </c>
      <c r="F183" s="44">
        <v>32</v>
      </c>
    </row>
    <row r="184" spans="1:6" x14ac:dyDescent="0.3">
      <c r="A184" s="42" t="s">
        <v>218</v>
      </c>
      <c r="B184" s="43" t="str">
        <f>UPPER(Data!$A184)</f>
        <v>ANDREA DORIA</v>
      </c>
      <c r="C184" s="43">
        <v>417489794</v>
      </c>
      <c r="D184" s="43" t="s">
        <v>50</v>
      </c>
      <c r="E184" s="43" t="s">
        <v>51</v>
      </c>
      <c r="F184" s="44">
        <v>1927</v>
      </c>
    </row>
    <row r="185" spans="1:6" x14ac:dyDescent="0.3">
      <c r="A185" s="42" t="s">
        <v>219</v>
      </c>
      <c r="B185" s="43" t="str">
        <f>UPPER(Data!$A185)</f>
        <v>EMPIRE MACKAY</v>
      </c>
      <c r="C185" s="43">
        <v>168875460</v>
      </c>
      <c r="D185" s="43" t="s">
        <v>48</v>
      </c>
      <c r="E185" s="43" t="s">
        <v>47</v>
      </c>
      <c r="F185" s="44">
        <v>735</v>
      </c>
    </row>
    <row r="186" spans="1:6" x14ac:dyDescent="0.3">
      <c r="A186" s="42" t="s">
        <v>220</v>
      </c>
      <c r="B186" s="43" t="str">
        <f>UPPER(Data!$A186)</f>
        <v>ALEXIA</v>
      </c>
      <c r="C186" s="43">
        <v>426000165</v>
      </c>
      <c r="D186" s="43" t="s">
        <v>48</v>
      </c>
      <c r="E186" s="43" t="s">
        <v>47</v>
      </c>
      <c r="F186" s="44">
        <v>1410</v>
      </c>
    </row>
    <row r="187" spans="1:6" x14ac:dyDescent="0.3">
      <c r="A187" s="42" t="s">
        <v>221</v>
      </c>
      <c r="B187" s="43" t="str">
        <f>UPPER(Data!$A187)</f>
        <v>EMPIRE MACCALLUM</v>
      </c>
      <c r="C187" s="43">
        <v>518320298</v>
      </c>
      <c r="D187" s="43" t="s">
        <v>48</v>
      </c>
      <c r="E187" s="43" t="s">
        <v>47</v>
      </c>
      <c r="F187" s="44">
        <v>1291</v>
      </c>
    </row>
    <row r="188" spans="1:6" x14ac:dyDescent="0.3">
      <c r="A188" s="42" t="s">
        <v>222</v>
      </c>
      <c r="B188" s="43" t="str">
        <f>UPPER(Data!$A188)</f>
        <v>EMPIRE MACCOLL</v>
      </c>
      <c r="C188" s="43">
        <v>582452431</v>
      </c>
      <c r="D188" s="43" t="s">
        <v>48</v>
      </c>
      <c r="E188" s="43" t="s">
        <v>47</v>
      </c>
      <c r="F188" s="44">
        <v>1228</v>
      </c>
    </row>
    <row r="189" spans="1:6" x14ac:dyDescent="0.3">
      <c r="A189" s="42" t="s">
        <v>223</v>
      </c>
      <c r="B189" s="43" t="str">
        <f>UPPER(Data!$A189)</f>
        <v>RICHELIEU</v>
      </c>
      <c r="C189" s="43">
        <v>707273264</v>
      </c>
      <c r="D189" s="43" t="s">
        <v>60</v>
      </c>
      <c r="E189" s="43" t="s">
        <v>43</v>
      </c>
      <c r="F189" s="44">
        <v>1657</v>
      </c>
    </row>
    <row r="190" spans="1:6" x14ac:dyDescent="0.3">
      <c r="A190" s="42" t="s">
        <v>224</v>
      </c>
      <c r="B190" s="43" t="str">
        <f>UPPER(Data!$A190)</f>
        <v>EAGLE</v>
      </c>
      <c r="C190" s="43">
        <v>500282573</v>
      </c>
      <c r="D190" s="43" t="s">
        <v>45</v>
      </c>
      <c r="E190" s="43" t="s">
        <v>38</v>
      </c>
      <c r="F190" s="44">
        <v>1956</v>
      </c>
    </row>
    <row r="191" spans="1:6" x14ac:dyDescent="0.3">
      <c r="A191" s="42" t="s">
        <v>113</v>
      </c>
      <c r="B191" s="43" t="str">
        <f>UPPER(Data!$A191)</f>
        <v>QUEEN ELIZABETH</v>
      </c>
      <c r="C191" s="43">
        <v>814767149</v>
      </c>
      <c r="D191" s="43" t="s">
        <v>45</v>
      </c>
      <c r="E191" s="43" t="s">
        <v>38</v>
      </c>
      <c r="F191" s="44">
        <v>1570</v>
      </c>
    </row>
    <row r="192" spans="1:6" x14ac:dyDescent="0.3">
      <c r="A192" s="42" t="s">
        <v>225</v>
      </c>
      <c r="B192" s="43" t="str">
        <f>UPPER(Data!$A192)</f>
        <v>DUKE OF EDINBURGH</v>
      </c>
      <c r="C192" s="43">
        <v>378881046</v>
      </c>
      <c r="D192" s="43" t="s">
        <v>45</v>
      </c>
      <c r="E192" s="43" t="s">
        <v>38</v>
      </c>
      <c r="F192" s="44">
        <v>73</v>
      </c>
    </row>
    <row r="193" spans="1:6" x14ac:dyDescent="0.3">
      <c r="A193" s="42" t="s">
        <v>226</v>
      </c>
      <c r="B193" s="43" t="str">
        <f>UPPER(Data!$A193)</f>
        <v>FURIOUS</v>
      </c>
      <c r="C193" s="43">
        <v>828273158</v>
      </c>
      <c r="D193" s="43" t="s">
        <v>45</v>
      </c>
      <c r="E193" s="43" t="s">
        <v>38</v>
      </c>
      <c r="F193" s="44">
        <v>1592</v>
      </c>
    </row>
    <row r="194" spans="1:6" x14ac:dyDescent="0.3">
      <c r="A194" s="42" t="s">
        <v>227</v>
      </c>
      <c r="B194" s="43" t="str">
        <f>UPPER(Data!$A194)</f>
        <v>COURAGEOUS</v>
      </c>
      <c r="C194" s="43">
        <v>182523172</v>
      </c>
      <c r="D194" s="43" t="s">
        <v>45</v>
      </c>
      <c r="E194" s="43" t="s">
        <v>38</v>
      </c>
      <c r="F194" s="44">
        <v>633</v>
      </c>
    </row>
    <row r="195" spans="1:6" x14ac:dyDescent="0.3">
      <c r="A195" s="42" t="s">
        <v>228</v>
      </c>
      <c r="B195" s="43" t="str">
        <f>UPPER(Data!$A195)</f>
        <v>GLORIOUS</v>
      </c>
      <c r="C195" s="43">
        <v>830163601</v>
      </c>
      <c r="D195" s="43" t="s">
        <v>45</v>
      </c>
      <c r="E195" s="43" t="s">
        <v>38</v>
      </c>
      <c r="F195" s="44">
        <v>1683</v>
      </c>
    </row>
    <row r="196" spans="1:6" x14ac:dyDescent="0.3">
      <c r="A196" s="42" t="s">
        <v>229</v>
      </c>
      <c r="B196" s="43" t="str">
        <f>UPPER(Data!$A196)</f>
        <v>BASTOGNE</v>
      </c>
      <c r="C196" s="43">
        <v>575538056</v>
      </c>
      <c r="D196" s="43" t="s">
        <v>36</v>
      </c>
      <c r="E196" s="43" t="s">
        <v>39</v>
      </c>
      <c r="F196" s="44">
        <v>524</v>
      </c>
    </row>
    <row r="197" spans="1:6" x14ac:dyDescent="0.3">
      <c r="A197" s="42" t="s">
        <v>230</v>
      </c>
      <c r="B197" s="43" t="str">
        <f>UPPER(Data!$A197)</f>
        <v>PRETORIA CASTLE</v>
      </c>
      <c r="C197" s="43">
        <v>267547873</v>
      </c>
      <c r="D197" s="43" t="s">
        <v>45</v>
      </c>
      <c r="E197" s="43" t="s">
        <v>39</v>
      </c>
      <c r="F197" s="44">
        <v>1169</v>
      </c>
    </row>
    <row r="198" spans="1:6" x14ac:dyDescent="0.3">
      <c r="A198" s="42" t="s">
        <v>231</v>
      </c>
      <c r="B198" s="43" t="str">
        <f>UPPER(Data!$A198)</f>
        <v>BLOCK ISLAND</v>
      </c>
      <c r="C198" s="43">
        <v>313373594</v>
      </c>
      <c r="D198" s="43" t="s">
        <v>36</v>
      </c>
      <c r="E198" s="43" t="s">
        <v>39</v>
      </c>
      <c r="F198" s="44">
        <v>1848</v>
      </c>
    </row>
    <row r="199" spans="1:6" x14ac:dyDescent="0.3">
      <c r="A199" s="42" t="s">
        <v>232</v>
      </c>
      <c r="B199" s="43" t="str">
        <f>UPPER(Data!$A199)</f>
        <v>SIBONEY</v>
      </c>
      <c r="C199" s="43">
        <v>518313660</v>
      </c>
      <c r="D199" s="43" t="s">
        <v>36</v>
      </c>
      <c r="E199" s="43" t="s">
        <v>39</v>
      </c>
      <c r="F199" s="44">
        <v>1576</v>
      </c>
    </row>
    <row r="200" spans="1:6" x14ac:dyDescent="0.3">
      <c r="A200" s="42" t="s">
        <v>233</v>
      </c>
      <c r="B200" s="43" t="str">
        <f>UPPER(Data!$A200)</f>
        <v>ST. ANDREWS BAY</v>
      </c>
      <c r="C200" s="43">
        <v>888099317</v>
      </c>
      <c r="D200" s="43" t="s">
        <v>36</v>
      </c>
      <c r="E200" s="43" t="s">
        <v>39</v>
      </c>
      <c r="F200" s="44">
        <v>696</v>
      </c>
    </row>
    <row r="201" spans="1:6" x14ac:dyDescent="0.3">
      <c r="A201" s="42" t="s">
        <v>234</v>
      </c>
      <c r="B201" s="43" t="str">
        <f>UPPER(Data!$A201)</f>
        <v>ST. JOSEPH BAY</v>
      </c>
      <c r="C201" s="43">
        <v>987710673</v>
      </c>
      <c r="D201" s="43" t="s">
        <v>36</v>
      </c>
      <c r="E201" s="43" t="s">
        <v>39</v>
      </c>
      <c r="F201" s="44">
        <v>1885</v>
      </c>
    </row>
    <row r="202" spans="1:6" x14ac:dyDescent="0.3">
      <c r="A202" s="42" t="s">
        <v>235</v>
      </c>
      <c r="B202" s="43" t="str">
        <f>UPPER(Data!$A202)</f>
        <v>SUNSET BAY</v>
      </c>
      <c r="C202" s="43">
        <v>246115706</v>
      </c>
      <c r="D202" s="43" t="s">
        <v>36</v>
      </c>
      <c r="E202" s="43" t="s">
        <v>39</v>
      </c>
      <c r="F202" s="44">
        <v>279</v>
      </c>
    </row>
    <row r="203" spans="1:6" x14ac:dyDescent="0.3">
      <c r="A203" s="42" t="s">
        <v>236</v>
      </c>
      <c r="B203" s="43" t="str">
        <f>UPPER(Data!$A203)</f>
        <v>TOTEM BAY</v>
      </c>
      <c r="C203" s="43">
        <v>657507349</v>
      </c>
      <c r="D203" s="43" t="s">
        <v>36</v>
      </c>
      <c r="E203" s="43" t="s">
        <v>39</v>
      </c>
      <c r="F203" s="44">
        <v>1341</v>
      </c>
    </row>
    <row r="204" spans="1:6" x14ac:dyDescent="0.3">
      <c r="A204" s="42" t="s">
        <v>237</v>
      </c>
      <c r="B204" s="43" t="str">
        <f>UPPER(Data!$A204)</f>
        <v>VELLA GULF</v>
      </c>
      <c r="C204" s="43">
        <v>234482484</v>
      </c>
      <c r="D204" s="43" t="s">
        <v>36</v>
      </c>
      <c r="E204" s="43" t="s">
        <v>39</v>
      </c>
      <c r="F204" s="44">
        <v>780</v>
      </c>
    </row>
    <row r="205" spans="1:6" x14ac:dyDescent="0.3">
      <c r="A205" s="42" t="s">
        <v>238</v>
      </c>
      <c r="B205" s="43" t="str">
        <f>UPPER(Data!$A205)</f>
        <v>WILLAMETTE</v>
      </c>
      <c r="C205" s="43">
        <v>995532392</v>
      </c>
      <c r="D205" s="43" t="s">
        <v>36</v>
      </c>
      <c r="E205" s="43" t="s">
        <v>39</v>
      </c>
      <c r="F205" s="44">
        <v>163</v>
      </c>
    </row>
    <row r="206" spans="1:6" x14ac:dyDescent="0.3">
      <c r="A206" s="42" t="s">
        <v>239</v>
      </c>
      <c r="B206" s="43" t="str">
        <f>UPPER(Data!$A206)</f>
        <v>WINDHAM BAY</v>
      </c>
      <c r="C206" s="43">
        <v>800228192</v>
      </c>
      <c r="D206" s="43" t="s">
        <v>36</v>
      </c>
      <c r="E206" s="43" t="s">
        <v>39</v>
      </c>
      <c r="F206" s="44">
        <v>1929</v>
      </c>
    </row>
    <row r="207" spans="1:6" x14ac:dyDescent="0.3">
      <c r="A207" s="42" t="s">
        <v>240</v>
      </c>
      <c r="B207" s="43" t="str">
        <f>UPPER(Data!$A207)</f>
        <v>REAPER</v>
      </c>
      <c r="C207" s="43">
        <v>478422414</v>
      </c>
      <c r="D207" s="43" t="s">
        <v>36</v>
      </c>
      <c r="E207" s="43" t="s">
        <v>39</v>
      </c>
      <c r="F207" s="44">
        <v>1603</v>
      </c>
    </row>
    <row r="208" spans="1:6" x14ac:dyDescent="0.3">
      <c r="A208" s="42" t="s">
        <v>241</v>
      </c>
      <c r="B208" s="43" t="str">
        <f>UPPER(Data!$A208)</f>
        <v>SAGINAW BAY</v>
      </c>
      <c r="C208" s="43">
        <v>171438161</v>
      </c>
      <c r="D208" s="43" t="s">
        <v>36</v>
      </c>
      <c r="E208" s="43" t="s">
        <v>39</v>
      </c>
      <c r="F208" s="44">
        <v>114</v>
      </c>
    </row>
    <row r="209" spans="1:6" x14ac:dyDescent="0.3">
      <c r="A209" s="42" t="s">
        <v>242</v>
      </c>
      <c r="B209" s="43" t="str">
        <f>UPPER(Data!$A209)</f>
        <v>SALERNO BAY</v>
      </c>
      <c r="C209" s="43">
        <v>532156938</v>
      </c>
      <c r="D209" s="43" t="s">
        <v>36</v>
      </c>
      <c r="E209" s="43" t="s">
        <v>39</v>
      </c>
      <c r="F209" s="44">
        <v>278</v>
      </c>
    </row>
    <row r="210" spans="1:6" x14ac:dyDescent="0.3">
      <c r="A210" s="42" t="s">
        <v>243</v>
      </c>
      <c r="B210" s="43" t="str">
        <f>UPPER(Data!$A210)</f>
        <v>SAN ALBERTO BAY</v>
      </c>
      <c r="C210" s="43">
        <v>224551902</v>
      </c>
      <c r="D210" s="43" t="s">
        <v>36</v>
      </c>
      <c r="E210" s="43" t="s">
        <v>39</v>
      </c>
      <c r="F210" s="44">
        <v>359</v>
      </c>
    </row>
    <row r="211" spans="1:6" x14ac:dyDescent="0.3">
      <c r="A211" s="42" t="s">
        <v>244</v>
      </c>
      <c r="B211" s="43" t="str">
        <f>UPPER(Data!$A211)</f>
        <v>SANDY BAY</v>
      </c>
      <c r="C211" s="43">
        <v>482122228</v>
      </c>
      <c r="D211" s="43" t="s">
        <v>36</v>
      </c>
      <c r="E211" s="43" t="s">
        <v>39</v>
      </c>
      <c r="F211" s="44">
        <v>539</v>
      </c>
    </row>
    <row r="212" spans="1:6" x14ac:dyDescent="0.3">
      <c r="A212" s="42" t="s">
        <v>245</v>
      </c>
      <c r="B212" s="43" t="str">
        <f>UPPER(Data!$A212)</f>
        <v>GILBERT ISLANDS</v>
      </c>
      <c r="C212" s="43">
        <v>205105296</v>
      </c>
      <c r="D212" s="43" t="s">
        <v>36</v>
      </c>
      <c r="E212" s="43" t="s">
        <v>39</v>
      </c>
      <c r="F212" s="44">
        <v>841</v>
      </c>
    </row>
    <row r="213" spans="1:6" x14ac:dyDescent="0.3">
      <c r="A213" s="42" t="s">
        <v>246</v>
      </c>
      <c r="B213" s="43" t="str">
        <f>UPPER(Data!$A213)</f>
        <v>CAPE GLOUCESTER</v>
      </c>
      <c r="C213" s="43">
        <v>427196913</v>
      </c>
      <c r="D213" s="43" t="s">
        <v>36</v>
      </c>
      <c r="E213" s="43" t="s">
        <v>39</v>
      </c>
      <c r="F213" s="44">
        <v>334</v>
      </c>
    </row>
    <row r="214" spans="1:6" x14ac:dyDescent="0.3">
      <c r="A214" s="42" t="s">
        <v>247</v>
      </c>
      <c r="B214" s="43" t="str">
        <f>UPPER(Data!$A214)</f>
        <v>CROATAN</v>
      </c>
      <c r="C214" s="43">
        <v>342239139</v>
      </c>
      <c r="D214" s="43" t="s">
        <v>36</v>
      </c>
      <c r="E214" s="43" t="s">
        <v>39</v>
      </c>
      <c r="F214" s="44">
        <v>1768</v>
      </c>
    </row>
    <row r="215" spans="1:6" x14ac:dyDescent="0.3">
      <c r="A215" s="42" t="s">
        <v>248</v>
      </c>
      <c r="B215" s="43" t="str">
        <f>UPPER(Data!$A215)</f>
        <v>ENIWETOK</v>
      </c>
      <c r="C215" s="43">
        <v>783703283</v>
      </c>
      <c r="D215" s="43" t="s">
        <v>36</v>
      </c>
      <c r="E215" s="43" t="s">
        <v>39</v>
      </c>
      <c r="F215" s="44">
        <v>1039</v>
      </c>
    </row>
    <row r="216" spans="1:6" x14ac:dyDescent="0.3">
      <c r="A216" s="42" t="s">
        <v>249</v>
      </c>
      <c r="B216" s="43" t="str">
        <f>UPPER(Data!$A216)</f>
        <v>FROSTY BAY</v>
      </c>
      <c r="C216" s="43">
        <v>538148208</v>
      </c>
      <c r="D216" s="43" t="s">
        <v>36</v>
      </c>
      <c r="E216" s="43" t="s">
        <v>39</v>
      </c>
      <c r="F216" s="44">
        <v>1458</v>
      </c>
    </row>
    <row r="217" spans="1:6" x14ac:dyDescent="0.3">
      <c r="A217" s="42" t="s">
        <v>250</v>
      </c>
      <c r="B217" s="43" t="str">
        <f>UPPER(Data!$A217)</f>
        <v>KULA GULF</v>
      </c>
      <c r="C217" s="43">
        <v>507781787</v>
      </c>
      <c r="D217" s="43" t="s">
        <v>36</v>
      </c>
      <c r="E217" s="43" t="s">
        <v>39</v>
      </c>
      <c r="F217" s="44">
        <v>1251</v>
      </c>
    </row>
    <row r="218" spans="1:6" x14ac:dyDescent="0.3">
      <c r="A218" s="42" t="s">
        <v>251</v>
      </c>
      <c r="B218" s="43" t="str">
        <f>UPPER(Data!$A218)</f>
        <v>PUGET SOUND</v>
      </c>
      <c r="C218" s="43">
        <v>636951836</v>
      </c>
      <c r="D218" s="43" t="s">
        <v>36</v>
      </c>
      <c r="E218" s="43" t="s">
        <v>39</v>
      </c>
      <c r="F218" s="44">
        <v>1468</v>
      </c>
    </row>
    <row r="219" spans="1:6" x14ac:dyDescent="0.3">
      <c r="A219" s="42" t="s">
        <v>252</v>
      </c>
      <c r="B219" s="43" t="str">
        <f>UPPER(Data!$A219)</f>
        <v>RABAUL</v>
      </c>
      <c r="C219" s="43">
        <v>450800887</v>
      </c>
      <c r="D219" s="43" t="s">
        <v>36</v>
      </c>
      <c r="E219" s="43" t="s">
        <v>39</v>
      </c>
      <c r="F219" s="44">
        <v>878</v>
      </c>
    </row>
    <row r="220" spans="1:6" x14ac:dyDescent="0.3">
      <c r="A220" s="42" t="s">
        <v>253</v>
      </c>
      <c r="B220" s="43" t="str">
        <f>UPPER(Data!$A220)</f>
        <v>MINDORO</v>
      </c>
      <c r="C220" s="43">
        <v>354098107</v>
      </c>
      <c r="D220" s="43" t="s">
        <v>36</v>
      </c>
      <c r="E220" s="43" t="s">
        <v>39</v>
      </c>
      <c r="F220" s="44">
        <v>813</v>
      </c>
    </row>
    <row r="221" spans="1:6" x14ac:dyDescent="0.3">
      <c r="A221" s="42" t="s">
        <v>254</v>
      </c>
      <c r="B221" s="43" t="str">
        <f>UPPER(Data!$A221)</f>
        <v>MOSSER BAY</v>
      </c>
      <c r="C221" s="43">
        <v>575585474</v>
      </c>
      <c r="D221" s="43" t="s">
        <v>36</v>
      </c>
      <c r="E221" s="43" t="s">
        <v>39</v>
      </c>
      <c r="F221" s="44">
        <v>1134</v>
      </c>
    </row>
    <row r="222" spans="1:6" x14ac:dyDescent="0.3">
      <c r="A222" s="42" t="s">
        <v>255</v>
      </c>
      <c r="B222" s="43" t="str">
        <f>UPPER(Data!$A222)</f>
        <v>OKINAWA</v>
      </c>
      <c r="C222" s="43">
        <v>142367917</v>
      </c>
      <c r="D222" s="43" t="s">
        <v>36</v>
      </c>
      <c r="E222" s="43" t="s">
        <v>39</v>
      </c>
      <c r="F222" s="44">
        <v>170</v>
      </c>
    </row>
    <row r="223" spans="1:6" x14ac:dyDescent="0.3">
      <c r="A223" s="42" t="s">
        <v>256</v>
      </c>
      <c r="B223" s="43" t="str">
        <f>UPPER(Data!$A223)</f>
        <v>POINT CRUZ</v>
      </c>
      <c r="C223" s="43">
        <v>534337980</v>
      </c>
      <c r="D223" s="43" t="s">
        <v>36</v>
      </c>
      <c r="E223" s="43" t="s">
        <v>39</v>
      </c>
      <c r="F223" s="44">
        <v>543</v>
      </c>
    </row>
    <row r="224" spans="1:6" x14ac:dyDescent="0.3">
      <c r="A224" s="42" t="s">
        <v>257</v>
      </c>
      <c r="B224" s="43" t="str">
        <f>UPPER(Data!$A224)</f>
        <v>PORTAGE BAY</v>
      </c>
      <c r="C224" s="43">
        <v>321765725</v>
      </c>
      <c r="D224" s="43" t="s">
        <v>36</v>
      </c>
      <c r="E224" s="43" t="s">
        <v>39</v>
      </c>
      <c r="F224" s="44">
        <v>1679</v>
      </c>
    </row>
    <row r="225" spans="1:6" x14ac:dyDescent="0.3">
      <c r="A225" s="42" t="s">
        <v>258</v>
      </c>
      <c r="B225" s="43" t="str">
        <f>UPPER(Data!$A225)</f>
        <v>PALAU</v>
      </c>
      <c r="C225" s="43">
        <v>345806800</v>
      </c>
      <c r="D225" s="43" t="s">
        <v>36</v>
      </c>
      <c r="E225" s="43" t="s">
        <v>39</v>
      </c>
      <c r="F225" s="44">
        <v>1790</v>
      </c>
    </row>
    <row r="226" spans="1:6" x14ac:dyDescent="0.3">
      <c r="A226" s="42" t="s">
        <v>259</v>
      </c>
      <c r="B226" s="43" t="str">
        <f>UPPER(Data!$A226)</f>
        <v>GLORY</v>
      </c>
      <c r="C226" s="43">
        <v>403918619</v>
      </c>
      <c r="D226" s="43" t="s">
        <v>45</v>
      </c>
      <c r="E226" s="43" t="s">
        <v>42</v>
      </c>
      <c r="F226" s="44">
        <v>1899</v>
      </c>
    </row>
    <row r="227" spans="1:6" x14ac:dyDescent="0.3">
      <c r="A227" s="42" t="s">
        <v>260</v>
      </c>
      <c r="B227" s="43" t="str">
        <f>UPPER(Data!$A227)</f>
        <v>COLOSSUS</v>
      </c>
      <c r="C227" s="43">
        <v>455063549</v>
      </c>
      <c r="D227" s="43" t="s">
        <v>45</v>
      </c>
      <c r="E227" s="43" t="s">
        <v>42</v>
      </c>
      <c r="F227" s="44">
        <v>568</v>
      </c>
    </row>
    <row r="228" spans="1:6" x14ac:dyDescent="0.3">
      <c r="A228" s="42" t="s">
        <v>261</v>
      </c>
      <c r="B228" s="43" t="str">
        <f>UPPER(Data!$A228)</f>
        <v>OCEAN</v>
      </c>
      <c r="C228" s="43">
        <v>339450365</v>
      </c>
      <c r="D228" s="43" t="s">
        <v>45</v>
      </c>
      <c r="E228" s="43" t="s">
        <v>42</v>
      </c>
      <c r="F228" s="44">
        <v>469</v>
      </c>
    </row>
    <row r="229" spans="1:6" x14ac:dyDescent="0.3">
      <c r="A229" s="42" t="s">
        <v>262</v>
      </c>
      <c r="B229" s="43" t="str">
        <f>UPPER(Data!$A229)</f>
        <v>VENERABLE</v>
      </c>
      <c r="C229" s="43">
        <v>274291858</v>
      </c>
      <c r="D229" s="43" t="s">
        <v>45</v>
      </c>
      <c r="E229" s="43" t="s">
        <v>42</v>
      </c>
      <c r="F229" s="44">
        <v>780</v>
      </c>
    </row>
    <row r="230" spans="1:6" x14ac:dyDescent="0.3">
      <c r="A230" s="42" t="s">
        <v>144</v>
      </c>
      <c r="B230" s="43" t="str">
        <f>UPPER(Data!$A230)</f>
        <v>VENGEANCE</v>
      </c>
      <c r="C230" s="43">
        <v>694215046</v>
      </c>
      <c r="D230" s="43" t="s">
        <v>45</v>
      </c>
      <c r="E230" s="43" t="s">
        <v>42</v>
      </c>
      <c r="F230" s="44">
        <v>539</v>
      </c>
    </row>
    <row r="231" spans="1:6" x14ac:dyDescent="0.3">
      <c r="A231" s="42" t="s">
        <v>263</v>
      </c>
      <c r="B231" s="43" t="str">
        <f>UPPER(Data!$A231)</f>
        <v>ARROMANCHES</v>
      </c>
      <c r="C231" s="43">
        <v>832186083</v>
      </c>
      <c r="D231" s="43" t="s">
        <v>60</v>
      </c>
      <c r="E231" s="43" t="s">
        <v>42</v>
      </c>
      <c r="F231" s="44">
        <v>374</v>
      </c>
    </row>
    <row r="232" spans="1:6" x14ac:dyDescent="0.3">
      <c r="A232" s="42" t="s">
        <v>264</v>
      </c>
      <c r="B232" s="43" t="str">
        <f>UPPER(Data!$A232)</f>
        <v>THESEUS</v>
      </c>
      <c r="C232" s="43">
        <v>999114450</v>
      </c>
      <c r="D232" s="43" t="s">
        <v>45</v>
      </c>
      <c r="E232" s="43" t="s">
        <v>42</v>
      </c>
      <c r="F232" s="44">
        <v>580</v>
      </c>
    </row>
    <row r="233" spans="1:6" x14ac:dyDescent="0.3">
      <c r="A233" s="42" t="s">
        <v>110</v>
      </c>
      <c r="B233" s="43" t="str">
        <f>UPPER(Data!$A233)</f>
        <v>WARRIOR</v>
      </c>
      <c r="C233" s="43">
        <v>818547838</v>
      </c>
      <c r="D233" s="43" t="s">
        <v>56</v>
      </c>
      <c r="E233" s="43" t="s">
        <v>42</v>
      </c>
      <c r="F233" s="44">
        <v>1263</v>
      </c>
    </row>
    <row r="234" spans="1:6" x14ac:dyDescent="0.3">
      <c r="A234" s="42" t="s">
        <v>265</v>
      </c>
      <c r="B234" s="43" t="str">
        <f>UPPER(Data!$A234)</f>
        <v>KAREL DOORMAN</v>
      </c>
      <c r="C234" s="43">
        <v>191773756</v>
      </c>
      <c r="D234" s="43" t="s">
        <v>61</v>
      </c>
      <c r="E234" s="43" t="s">
        <v>42</v>
      </c>
      <c r="F234" s="44">
        <v>1795</v>
      </c>
    </row>
    <row r="235" spans="1:6" x14ac:dyDescent="0.3">
      <c r="A235" s="42" t="s">
        <v>266</v>
      </c>
      <c r="B235" s="43" t="str">
        <f>UPPER(Data!$A235)</f>
        <v>INDEPENDENCIA</v>
      </c>
      <c r="C235" s="43">
        <v>685413826</v>
      </c>
      <c r="D235" s="43" t="s">
        <v>62</v>
      </c>
      <c r="E235" s="43" t="s">
        <v>42</v>
      </c>
      <c r="F235" s="44">
        <v>462</v>
      </c>
    </row>
    <row r="236" spans="1:6" x14ac:dyDescent="0.3">
      <c r="A236" s="42" t="s">
        <v>267</v>
      </c>
      <c r="B236" s="43" t="str">
        <f>UPPER(Data!$A236)</f>
        <v>MINAS GERAIS</v>
      </c>
      <c r="C236" s="43">
        <v>923961024</v>
      </c>
      <c r="D236" s="43" t="s">
        <v>63</v>
      </c>
      <c r="E236" s="43" t="s">
        <v>42</v>
      </c>
      <c r="F236" s="44">
        <v>1734</v>
      </c>
    </row>
    <row r="237" spans="1:6" x14ac:dyDescent="0.3">
      <c r="A237" s="42" t="s">
        <v>268</v>
      </c>
      <c r="B237" s="43" t="str">
        <f>UPPER(Data!$A237)</f>
        <v>TRIUMPH</v>
      </c>
      <c r="C237" s="43">
        <v>329648369</v>
      </c>
      <c r="D237" s="43" t="s">
        <v>62</v>
      </c>
      <c r="E237" s="43" t="s">
        <v>42</v>
      </c>
      <c r="F237" s="44">
        <v>1455</v>
      </c>
    </row>
    <row r="238" spans="1:6" x14ac:dyDescent="0.3">
      <c r="A238" s="42" t="s">
        <v>269</v>
      </c>
      <c r="B238" s="43" t="str">
        <f>UPPER(Data!$A238)</f>
        <v>CLEMENCEAU</v>
      </c>
      <c r="C238" s="43">
        <v>511514807</v>
      </c>
      <c r="D238" s="43" t="s">
        <v>60</v>
      </c>
      <c r="E238" s="43" t="s">
        <v>38</v>
      </c>
      <c r="F238" s="44">
        <v>611</v>
      </c>
    </row>
    <row r="239" spans="1:6" x14ac:dyDescent="0.3">
      <c r="A239" s="42" t="s">
        <v>270</v>
      </c>
      <c r="B239" s="43" t="str">
        <f>UPPER(Data!$A239)</f>
        <v>FOCH</v>
      </c>
      <c r="C239" s="43">
        <v>240551496</v>
      </c>
      <c r="D239" s="43" t="s">
        <v>60</v>
      </c>
      <c r="E239" s="43" t="s">
        <v>38</v>
      </c>
      <c r="F239" s="44">
        <v>446</v>
      </c>
    </row>
    <row r="240" spans="1:6" x14ac:dyDescent="0.3">
      <c r="A240" s="42" t="s">
        <v>271</v>
      </c>
      <c r="B240" s="43" t="str">
        <f>UPPER(Data!$A240)</f>
        <v>SÃO PAULO</v>
      </c>
      <c r="C240" s="43">
        <v>396605701</v>
      </c>
      <c r="D240" s="43" t="s">
        <v>63</v>
      </c>
      <c r="E240" s="43" t="s">
        <v>38</v>
      </c>
      <c r="F240" s="44">
        <v>106</v>
      </c>
    </row>
    <row r="241" spans="1:6" x14ac:dyDescent="0.3">
      <c r="A241" s="42" t="s">
        <v>272</v>
      </c>
      <c r="B241" s="43" t="str">
        <f>UPPER(Data!$A241)</f>
        <v>CHITOSE</v>
      </c>
      <c r="C241" s="43">
        <v>399482105</v>
      </c>
      <c r="D241" s="43" t="s">
        <v>34</v>
      </c>
      <c r="E241" s="43" t="s">
        <v>35</v>
      </c>
      <c r="F241" s="44">
        <v>794</v>
      </c>
    </row>
    <row r="242" spans="1:6" x14ac:dyDescent="0.3">
      <c r="A242" s="42" t="s">
        <v>273</v>
      </c>
      <c r="B242" s="43" t="str">
        <f>UPPER(Data!$A242)</f>
        <v>CHARGER</v>
      </c>
      <c r="C242" s="43">
        <v>674638633</v>
      </c>
      <c r="D242" s="43" t="s">
        <v>36</v>
      </c>
      <c r="E242" s="43" t="s">
        <v>39</v>
      </c>
      <c r="F242" s="44">
        <v>1476</v>
      </c>
    </row>
    <row r="243" spans="1:6" x14ac:dyDescent="0.3">
      <c r="A243" s="42" t="s">
        <v>274</v>
      </c>
      <c r="B243" s="43" t="str">
        <f>UPPER(Data!$A243)</f>
        <v>BATTLER</v>
      </c>
      <c r="C243" s="43">
        <v>884789248</v>
      </c>
      <c r="D243" s="43" t="s">
        <v>36</v>
      </c>
      <c r="E243" s="43" t="s">
        <v>39</v>
      </c>
      <c r="F243" s="44">
        <v>94</v>
      </c>
    </row>
    <row r="244" spans="1:6" x14ac:dyDescent="0.3">
      <c r="A244" s="42" t="s">
        <v>275</v>
      </c>
      <c r="B244" s="43" t="str">
        <f>UPPER(Data!$A244)</f>
        <v>RYŪHŌ</v>
      </c>
      <c r="C244" s="43">
        <v>491366140</v>
      </c>
      <c r="D244" s="43" t="s">
        <v>34</v>
      </c>
      <c r="E244" s="43" t="s">
        <v>35</v>
      </c>
      <c r="F244" s="44">
        <v>100</v>
      </c>
    </row>
    <row r="245" spans="1:6" x14ac:dyDescent="0.3">
      <c r="A245" s="42" t="s">
        <v>276</v>
      </c>
      <c r="B245" s="43" t="str">
        <f>UPPER(Data!$A245)</f>
        <v>UNICORN</v>
      </c>
      <c r="C245" s="43">
        <v>941512821</v>
      </c>
      <c r="D245" s="43" t="s">
        <v>45</v>
      </c>
      <c r="E245" s="43" t="s">
        <v>35</v>
      </c>
      <c r="F245" s="44">
        <v>1012</v>
      </c>
    </row>
    <row r="246" spans="1:6" x14ac:dyDescent="0.3">
      <c r="A246" s="42" t="s">
        <v>277</v>
      </c>
      <c r="B246" s="43" t="str">
        <f>UPPER(Data!$A246)</f>
        <v>ARROGANT</v>
      </c>
      <c r="C246" s="43">
        <v>999286282</v>
      </c>
      <c r="D246" s="43" t="s">
        <v>45</v>
      </c>
      <c r="E246" s="43" t="s">
        <v>35</v>
      </c>
      <c r="F246" s="44">
        <v>1643</v>
      </c>
    </row>
    <row r="247" spans="1:6" x14ac:dyDescent="0.3">
      <c r="A247" s="42" t="s">
        <v>278</v>
      </c>
      <c r="B247" s="43" t="str">
        <f>UPPER(Data!$A247)</f>
        <v>ELEPHANT</v>
      </c>
      <c r="C247" s="43">
        <v>431272581</v>
      </c>
      <c r="D247" s="43" t="s">
        <v>45</v>
      </c>
      <c r="E247" s="43" t="s">
        <v>35</v>
      </c>
      <c r="F247" s="44">
        <v>70</v>
      </c>
    </row>
    <row r="248" spans="1:6" x14ac:dyDescent="0.3">
      <c r="A248" s="42" t="s">
        <v>197</v>
      </c>
      <c r="B248" s="43" t="str">
        <f>UPPER(Data!$A248)</f>
        <v>HERMES</v>
      </c>
      <c r="C248" s="43">
        <v>302584880</v>
      </c>
      <c r="D248" s="43" t="s">
        <v>45</v>
      </c>
      <c r="E248" s="43" t="s">
        <v>35</v>
      </c>
      <c r="F248" s="44">
        <v>1892</v>
      </c>
    </row>
    <row r="249" spans="1:6" x14ac:dyDescent="0.3">
      <c r="A249" s="42" t="s">
        <v>279</v>
      </c>
      <c r="B249" s="43" t="str">
        <f>UPPER(Data!$A249)</f>
        <v>MONMOUTH</v>
      </c>
      <c r="C249" s="43">
        <v>932523009</v>
      </c>
      <c r="D249" s="43" t="s">
        <v>45</v>
      </c>
      <c r="E249" s="43" t="s">
        <v>35</v>
      </c>
      <c r="F249" s="44">
        <v>1350</v>
      </c>
    </row>
    <row r="250" spans="1:6" x14ac:dyDescent="0.3">
      <c r="A250" s="42" t="s">
        <v>280</v>
      </c>
      <c r="B250" s="43" t="str">
        <f>UPPER(Data!$A250)</f>
        <v>POLYPHEMUS</v>
      </c>
      <c r="C250" s="43">
        <v>422276543</v>
      </c>
      <c r="D250" s="43" t="s">
        <v>45</v>
      </c>
      <c r="E250" s="43" t="s">
        <v>35</v>
      </c>
      <c r="F250" s="44">
        <v>1137</v>
      </c>
    </row>
    <row r="251" spans="1:6" x14ac:dyDescent="0.3">
      <c r="A251" s="42" t="s">
        <v>281</v>
      </c>
      <c r="B251" s="43" t="str">
        <f>UPPER(Data!$A251)</f>
        <v>CENTAUR</v>
      </c>
      <c r="C251" s="43">
        <v>858227560</v>
      </c>
      <c r="D251" s="43" t="s">
        <v>45</v>
      </c>
      <c r="E251" s="43" t="s">
        <v>38</v>
      </c>
      <c r="F251" s="44">
        <v>1356</v>
      </c>
    </row>
    <row r="252" spans="1:6" x14ac:dyDescent="0.3">
      <c r="A252" s="42" t="s">
        <v>282</v>
      </c>
      <c r="B252" s="43" t="str">
        <f>UPPER(Data!$A252)</f>
        <v>BULWARK</v>
      </c>
      <c r="C252" s="43">
        <v>294811808</v>
      </c>
      <c r="D252" s="43" t="s">
        <v>45</v>
      </c>
      <c r="E252" s="43" t="s">
        <v>38</v>
      </c>
      <c r="F252" s="44">
        <v>696</v>
      </c>
    </row>
    <row r="253" spans="1:6" x14ac:dyDescent="0.3">
      <c r="A253" s="42" t="s">
        <v>283</v>
      </c>
      <c r="B253" s="43" t="str">
        <f>UPPER(Data!$A253)</f>
        <v>ALBION</v>
      </c>
      <c r="C253" s="43">
        <v>908241279</v>
      </c>
      <c r="D253" s="43" t="s">
        <v>45</v>
      </c>
      <c r="E253" s="43" t="s">
        <v>38</v>
      </c>
      <c r="F253" s="44">
        <v>865</v>
      </c>
    </row>
    <row r="254" spans="1:6" x14ac:dyDescent="0.3">
      <c r="A254" s="42" t="s">
        <v>197</v>
      </c>
      <c r="B254" s="43" t="str">
        <f>UPPER(Data!$A254)</f>
        <v>HERMES</v>
      </c>
      <c r="C254" s="43">
        <v>514306613</v>
      </c>
      <c r="D254" s="43" t="s">
        <v>45</v>
      </c>
      <c r="E254" s="43" t="s">
        <v>38</v>
      </c>
      <c r="F254" s="44">
        <v>1768</v>
      </c>
    </row>
    <row r="255" spans="1:6" x14ac:dyDescent="0.3">
      <c r="A255" s="42" t="s">
        <v>223</v>
      </c>
      <c r="B255" s="43" t="str">
        <f>UPPER(Data!$A255)</f>
        <v>RICHELIEU</v>
      </c>
      <c r="C255" s="43">
        <v>987013226</v>
      </c>
      <c r="D255" s="43" t="s">
        <v>60</v>
      </c>
      <c r="E255" s="43" t="s">
        <v>38</v>
      </c>
      <c r="F255" s="44">
        <v>1353</v>
      </c>
    </row>
    <row r="256" spans="1:6" x14ac:dyDescent="0.3">
      <c r="A256" s="42" t="s">
        <v>284</v>
      </c>
      <c r="B256" s="43" t="str">
        <f>UPPER(Data!$A256)</f>
        <v>TBILISI</v>
      </c>
      <c r="C256" s="43">
        <v>527181678</v>
      </c>
      <c r="D256" s="43" t="s">
        <v>44</v>
      </c>
      <c r="E256" s="43" t="s">
        <v>64</v>
      </c>
      <c r="F256" s="44">
        <v>1495</v>
      </c>
    </row>
    <row r="257" spans="1:6" x14ac:dyDescent="0.3">
      <c r="A257" s="42" t="s">
        <v>285</v>
      </c>
      <c r="B257" s="43" t="str">
        <f>UPPER(Data!$A257)</f>
        <v>VERDUN</v>
      </c>
      <c r="C257" s="43">
        <v>381974187</v>
      </c>
      <c r="D257" s="43" t="s">
        <v>60</v>
      </c>
      <c r="E257" s="43" t="s">
        <v>65</v>
      </c>
      <c r="F257" s="44">
        <v>104</v>
      </c>
    </row>
    <row r="258" spans="1:6" x14ac:dyDescent="0.3">
      <c r="A258" s="42" t="s">
        <v>286</v>
      </c>
      <c r="B258" s="43" t="str">
        <f>UPPER(Data!$A258)</f>
        <v>ACTIVITY</v>
      </c>
      <c r="C258" s="43">
        <v>200098136</v>
      </c>
      <c r="D258" s="43" t="s">
        <v>45</v>
      </c>
      <c r="E258" s="43" t="s">
        <v>39</v>
      </c>
      <c r="F258" s="44">
        <v>1484</v>
      </c>
    </row>
    <row r="259" spans="1:6" x14ac:dyDescent="0.3">
      <c r="A259" s="42" t="s">
        <v>287</v>
      </c>
      <c r="B259" s="43" t="str">
        <f>UPPER(Data!$A259)</f>
        <v>GAMBIER BAY</v>
      </c>
      <c r="C259" s="43">
        <v>587800295</v>
      </c>
      <c r="D259" s="43" t="s">
        <v>36</v>
      </c>
      <c r="E259" s="43" t="s">
        <v>39</v>
      </c>
      <c r="F259" s="44">
        <v>244</v>
      </c>
    </row>
    <row r="260" spans="1:6" x14ac:dyDescent="0.3">
      <c r="A260" s="42" t="s">
        <v>288</v>
      </c>
      <c r="B260" s="43" t="str">
        <f>UPPER(Data!$A260)</f>
        <v>TRIPOLI</v>
      </c>
      <c r="C260" s="43">
        <v>184719009</v>
      </c>
      <c r="D260" s="43" t="s">
        <v>36</v>
      </c>
      <c r="E260" s="43" t="s">
        <v>39</v>
      </c>
      <c r="F260" s="44">
        <v>790</v>
      </c>
    </row>
    <row r="261" spans="1:6" x14ac:dyDescent="0.3">
      <c r="A261" s="42" t="s">
        <v>289</v>
      </c>
      <c r="B261" s="43" t="str">
        <f>UPPER(Data!$A261)</f>
        <v>SOLOMONS</v>
      </c>
      <c r="C261" s="43">
        <v>396809651</v>
      </c>
      <c r="D261" s="43" t="s">
        <v>36</v>
      </c>
      <c r="E261" s="43" t="s">
        <v>39</v>
      </c>
      <c r="F261" s="44">
        <v>1084</v>
      </c>
    </row>
    <row r="262" spans="1:6" x14ac:dyDescent="0.3">
      <c r="A262" s="42" t="s">
        <v>290</v>
      </c>
      <c r="B262" s="43" t="str">
        <f>UPPER(Data!$A262)</f>
        <v>WHITE PLAINS</v>
      </c>
      <c r="C262" s="43">
        <v>186540693</v>
      </c>
      <c r="D262" s="43" t="s">
        <v>36</v>
      </c>
      <c r="E262" s="43" t="s">
        <v>39</v>
      </c>
      <c r="F262" s="44">
        <v>1539</v>
      </c>
    </row>
    <row r="263" spans="1:6" x14ac:dyDescent="0.3">
      <c r="A263" s="42" t="s">
        <v>291</v>
      </c>
      <c r="B263" s="43" t="str">
        <f>UPPER(Data!$A263)</f>
        <v>WOODCLIFF BAY</v>
      </c>
      <c r="C263" s="43">
        <v>240756728</v>
      </c>
      <c r="D263" s="43" t="s">
        <v>36</v>
      </c>
      <c r="E263" s="43" t="s">
        <v>39</v>
      </c>
      <c r="F263" s="44">
        <v>1214</v>
      </c>
    </row>
    <row r="264" spans="1:6" x14ac:dyDescent="0.3">
      <c r="A264" s="42" t="s">
        <v>291</v>
      </c>
      <c r="B264" s="43" t="str">
        <f>UPPER(Data!$A264)</f>
        <v>WOODCLIFF BAY</v>
      </c>
      <c r="C264" s="43">
        <v>751603216</v>
      </c>
      <c r="D264" s="43" t="s">
        <v>36</v>
      </c>
      <c r="E264" s="43" t="s">
        <v>39</v>
      </c>
      <c r="F264" s="44">
        <v>599</v>
      </c>
    </row>
    <row r="265" spans="1:6" x14ac:dyDescent="0.3">
      <c r="A265" s="42" t="s">
        <v>265</v>
      </c>
      <c r="B265" s="43" t="str">
        <f>UPPER(Data!$A265)</f>
        <v>KAREL DOORMAN</v>
      </c>
      <c r="C265" s="43">
        <v>113861993</v>
      </c>
      <c r="D265" s="43" t="s">
        <v>36</v>
      </c>
      <c r="E265" s="43" t="s">
        <v>39</v>
      </c>
      <c r="F265" s="44">
        <v>1313</v>
      </c>
    </row>
    <row r="266" spans="1:6" x14ac:dyDescent="0.3">
      <c r="A266" s="42" t="s">
        <v>292</v>
      </c>
      <c r="B266" s="43" t="str">
        <f>UPPER(Data!$A266)</f>
        <v>GUADALCANAL</v>
      </c>
      <c r="C266" s="43">
        <v>947463819</v>
      </c>
      <c r="D266" s="43" t="s">
        <v>36</v>
      </c>
      <c r="E266" s="43" t="s">
        <v>39</v>
      </c>
      <c r="F266" s="44">
        <v>1756</v>
      </c>
    </row>
    <row r="267" spans="1:6" x14ac:dyDescent="0.3">
      <c r="A267" s="42" t="s">
        <v>293</v>
      </c>
      <c r="B267" s="43" t="str">
        <f>UPPER(Data!$A267)</f>
        <v>MISSION BAY</v>
      </c>
      <c r="C267" s="43">
        <v>649374135</v>
      </c>
      <c r="D267" s="43" t="s">
        <v>36</v>
      </c>
      <c r="E267" s="43" t="s">
        <v>39</v>
      </c>
      <c r="F267" s="44">
        <v>1252</v>
      </c>
    </row>
    <row r="268" spans="1:6" x14ac:dyDescent="0.3">
      <c r="A268" s="42" t="s">
        <v>294</v>
      </c>
      <c r="B268" s="43" t="str">
        <f>UPPER(Data!$A268)</f>
        <v>MANILA BAY</v>
      </c>
      <c r="C268" s="43">
        <v>660183454</v>
      </c>
      <c r="D268" s="43" t="s">
        <v>36</v>
      </c>
      <c r="E268" s="43" t="s">
        <v>39</v>
      </c>
      <c r="F268" s="44">
        <v>706</v>
      </c>
    </row>
    <row r="269" spans="1:6" x14ac:dyDescent="0.3">
      <c r="A269" s="42" t="s">
        <v>295</v>
      </c>
      <c r="B269" s="43" t="str">
        <f>UPPER(Data!$A269)</f>
        <v>ESTERO</v>
      </c>
      <c r="C269" s="43">
        <v>644083030</v>
      </c>
      <c r="D269" s="43" t="s">
        <v>36</v>
      </c>
      <c r="E269" s="43" t="s">
        <v>39</v>
      </c>
      <c r="F269" s="44">
        <v>1602</v>
      </c>
    </row>
    <row r="270" spans="1:6" x14ac:dyDescent="0.3">
      <c r="A270" s="42" t="s">
        <v>296</v>
      </c>
      <c r="B270" s="43" t="str">
        <f>UPPER(Data!$A270)</f>
        <v>FORTALEZA BAY</v>
      </c>
      <c r="C270" s="43">
        <v>498093901</v>
      </c>
      <c r="D270" s="43" t="s">
        <v>36</v>
      </c>
      <c r="E270" s="43" t="s">
        <v>39</v>
      </c>
      <c r="F270" s="44">
        <v>1114</v>
      </c>
    </row>
    <row r="271" spans="1:6" x14ac:dyDescent="0.3">
      <c r="A271" s="42" t="s">
        <v>297</v>
      </c>
      <c r="B271" s="43" t="str">
        <f>UPPER(Data!$A271)</f>
        <v>CORREGIDOR</v>
      </c>
      <c r="C271" s="43">
        <v>191618007</v>
      </c>
      <c r="D271" s="43" t="s">
        <v>36</v>
      </c>
      <c r="E271" s="43" t="s">
        <v>39</v>
      </c>
      <c r="F271" s="44">
        <v>8</v>
      </c>
    </row>
    <row r="272" spans="1:6" x14ac:dyDescent="0.3">
      <c r="A272" s="42" t="s">
        <v>298</v>
      </c>
      <c r="B272" s="43" t="str">
        <f>UPPER(Data!$A272)</f>
        <v>DELGADA</v>
      </c>
      <c r="C272" s="43">
        <v>132807014</v>
      </c>
      <c r="D272" s="43" t="s">
        <v>36</v>
      </c>
      <c r="E272" s="43" t="s">
        <v>39</v>
      </c>
      <c r="F272" s="44">
        <v>692</v>
      </c>
    </row>
    <row r="273" spans="1:6" x14ac:dyDescent="0.3">
      <c r="A273" s="42" t="s">
        <v>299</v>
      </c>
      <c r="B273" s="43" t="str">
        <f>UPPER(Data!$A273)</f>
        <v>EDISTO</v>
      </c>
      <c r="C273" s="43">
        <v>712353378</v>
      </c>
      <c r="D273" s="43" t="s">
        <v>36</v>
      </c>
      <c r="E273" s="43" t="s">
        <v>39</v>
      </c>
      <c r="F273" s="44">
        <v>1900</v>
      </c>
    </row>
    <row r="274" spans="1:6" x14ac:dyDescent="0.3">
      <c r="A274" s="42" t="s">
        <v>103</v>
      </c>
      <c r="B274" s="43" t="str">
        <f>UPPER(Data!$A274)</f>
        <v>EMPEROR</v>
      </c>
      <c r="C274" s="43">
        <v>301962563</v>
      </c>
      <c r="D274" s="43" t="s">
        <v>36</v>
      </c>
      <c r="E274" s="43" t="s">
        <v>39</v>
      </c>
      <c r="F274" s="44">
        <v>1955</v>
      </c>
    </row>
    <row r="275" spans="1:6" x14ac:dyDescent="0.3">
      <c r="A275" s="42" t="s">
        <v>300</v>
      </c>
      <c r="B275" s="43" t="str">
        <f>UPPER(Data!$A275)</f>
        <v>LINGAYEN</v>
      </c>
      <c r="C275" s="43">
        <v>130479430</v>
      </c>
      <c r="D275" s="43" t="s">
        <v>36</v>
      </c>
      <c r="E275" s="43" t="s">
        <v>39</v>
      </c>
      <c r="F275" s="44">
        <v>461</v>
      </c>
    </row>
    <row r="276" spans="1:6" x14ac:dyDescent="0.3">
      <c r="A276" s="42" t="s">
        <v>301</v>
      </c>
      <c r="B276" s="43" t="str">
        <f>UPPER(Data!$A276)</f>
        <v>WAKE ISLAND</v>
      </c>
      <c r="C276" s="43">
        <v>543439228</v>
      </c>
      <c r="D276" s="43" t="s">
        <v>36</v>
      </c>
      <c r="E276" s="43" t="s">
        <v>39</v>
      </c>
      <c r="F276" s="44">
        <v>1971</v>
      </c>
    </row>
    <row r="277" spans="1:6" x14ac:dyDescent="0.3">
      <c r="A277" s="42" t="s">
        <v>129</v>
      </c>
      <c r="B277" s="43" t="str">
        <f>UPPER(Data!$A277)</f>
        <v>CORAL SEA</v>
      </c>
      <c r="C277" s="43">
        <v>776362429</v>
      </c>
      <c r="D277" s="43" t="s">
        <v>36</v>
      </c>
      <c r="E277" s="43" t="s">
        <v>39</v>
      </c>
      <c r="F277" s="44">
        <v>1057</v>
      </c>
    </row>
    <row r="278" spans="1:6" x14ac:dyDescent="0.3">
      <c r="A278" s="42" t="s">
        <v>302</v>
      </c>
      <c r="B278" s="43" t="str">
        <f>UPPER(Data!$A278)</f>
        <v>KEWEENAW</v>
      </c>
      <c r="C278" s="43">
        <v>382727619</v>
      </c>
      <c r="D278" s="43" t="s">
        <v>36</v>
      </c>
      <c r="E278" s="43" t="s">
        <v>39</v>
      </c>
      <c r="F278" s="44">
        <v>1423</v>
      </c>
    </row>
    <row r="279" spans="1:6" x14ac:dyDescent="0.3">
      <c r="A279" s="42" t="s">
        <v>303</v>
      </c>
      <c r="B279" s="43" t="str">
        <f>UPPER(Data!$A279)</f>
        <v>CASABLANCA</v>
      </c>
      <c r="C279" s="43">
        <v>225492465</v>
      </c>
      <c r="D279" s="43" t="s">
        <v>36</v>
      </c>
      <c r="E279" s="43" t="s">
        <v>39</v>
      </c>
      <c r="F279" s="44">
        <v>1568</v>
      </c>
    </row>
    <row r="280" spans="1:6" x14ac:dyDescent="0.3">
      <c r="A280" s="42" t="s">
        <v>304</v>
      </c>
      <c r="B280" s="43" t="str">
        <f>UPPER(Data!$A280)</f>
        <v>CHAPIN BAY</v>
      </c>
      <c r="C280" s="43">
        <v>791305597</v>
      </c>
      <c r="D280" s="43" t="s">
        <v>36</v>
      </c>
      <c r="E280" s="43" t="s">
        <v>39</v>
      </c>
      <c r="F280" s="44">
        <v>1987</v>
      </c>
    </row>
    <row r="281" spans="1:6" x14ac:dyDescent="0.3">
      <c r="A281" s="42" t="s">
        <v>304</v>
      </c>
      <c r="B281" s="43" t="str">
        <f>UPPER(Data!$A281)</f>
        <v>CHAPIN BAY</v>
      </c>
      <c r="C281" s="43">
        <v>571889441</v>
      </c>
      <c r="D281" s="43" t="s">
        <v>36</v>
      </c>
      <c r="E281" s="43" t="s">
        <v>39</v>
      </c>
      <c r="F281" s="44">
        <v>1799</v>
      </c>
    </row>
    <row r="282" spans="1:6" x14ac:dyDescent="0.3">
      <c r="A282" s="42" t="s">
        <v>305</v>
      </c>
      <c r="B282" s="43" t="str">
        <f>UPPER(Data!$A282)</f>
        <v>BOUGAINVILLE</v>
      </c>
      <c r="C282" s="43">
        <v>861436881</v>
      </c>
      <c r="D282" s="43" t="s">
        <v>36</v>
      </c>
      <c r="E282" s="43" t="s">
        <v>39</v>
      </c>
      <c r="F282" s="44">
        <v>435</v>
      </c>
    </row>
    <row r="283" spans="1:6" x14ac:dyDescent="0.3">
      <c r="A283" s="42" t="s">
        <v>306</v>
      </c>
      <c r="B283" s="43" t="str">
        <f>UPPER(Data!$A283)</f>
        <v>BRETON</v>
      </c>
      <c r="C283" s="43">
        <v>737393987</v>
      </c>
      <c r="D283" s="43" t="s">
        <v>36</v>
      </c>
      <c r="E283" s="43" t="s">
        <v>39</v>
      </c>
      <c r="F283" s="44">
        <v>1519</v>
      </c>
    </row>
    <row r="284" spans="1:6" x14ac:dyDescent="0.3">
      <c r="A284" s="42" t="s">
        <v>307</v>
      </c>
      <c r="B284" s="43" t="str">
        <f>UPPER(Data!$A284)</f>
        <v>SAVO ISLAND</v>
      </c>
      <c r="C284" s="43">
        <v>162317886</v>
      </c>
      <c r="D284" s="43" t="s">
        <v>36</v>
      </c>
      <c r="E284" s="43" t="s">
        <v>39</v>
      </c>
      <c r="F284" s="44">
        <v>798</v>
      </c>
    </row>
    <row r="285" spans="1:6" x14ac:dyDescent="0.3">
      <c r="A285" s="42" t="s">
        <v>308</v>
      </c>
      <c r="B285" s="43" t="str">
        <f>UPPER(Data!$A285)</f>
        <v>SALAMAUA</v>
      </c>
      <c r="C285" s="43">
        <v>888656218</v>
      </c>
      <c r="D285" s="43" t="s">
        <v>36</v>
      </c>
      <c r="E285" s="43" t="s">
        <v>39</v>
      </c>
      <c r="F285" s="44">
        <v>949</v>
      </c>
    </row>
    <row r="286" spans="1:6" x14ac:dyDescent="0.3">
      <c r="A286" s="42" t="s">
        <v>309</v>
      </c>
      <c r="B286" s="43" t="str">
        <f>UPPER(Data!$A286)</f>
        <v>MAKIN ISLAND</v>
      </c>
      <c r="C286" s="43">
        <v>536584178</v>
      </c>
      <c r="D286" s="43" t="s">
        <v>36</v>
      </c>
      <c r="E286" s="43" t="s">
        <v>39</v>
      </c>
      <c r="F286" s="44">
        <v>1479</v>
      </c>
    </row>
    <row r="287" spans="1:6" x14ac:dyDescent="0.3">
      <c r="A287" s="42" t="s">
        <v>310</v>
      </c>
      <c r="B287" s="43" t="str">
        <f>UPPER(Data!$A287)</f>
        <v>KWAJALEIN</v>
      </c>
      <c r="C287" s="43">
        <v>366295462</v>
      </c>
      <c r="D287" s="43" t="s">
        <v>36</v>
      </c>
      <c r="E287" s="43" t="s">
        <v>39</v>
      </c>
      <c r="F287" s="44">
        <v>1540</v>
      </c>
    </row>
    <row r="288" spans="1:6" x14ac:dyDescent="0.3">
      <c r="A288" s="42" t="s">
        <v>311</v>
      </c>
      <c r="B288" s="43" t="str">
        <f>UPPER(Data!$A288)</f>
        <v>THETIS BAY</v>
      </c>
      <c r="C288" s="43">
        <v>887011019</v>
      </c>
      <c r="D288" s="43" t="s">
        <v>36</v>
      </c>
      <c r="E288" s="43" t="s">
        <v>39</v>
      </c>
      <c r="F288" s="44">
        <v>1414</v>
      </c>
    </row>
    <row r="289" spans="1:6" x14ac:dyDescent="0.3">
      <c r="A289" s="42" t="s">
        <v>312</v>
      </c>
      <c r="B289" s="43" t="str">
        <f>UPPER(Data!$A289)</f>
        <v>TINIAN</v>
      </c>
      <c r="C289" s="43">
        <v>593262795</v>
      </c>
      <c r="D289" s="43" t="s">
        <v>36</v>
      </c>
      <c r="E289" s="43" t="s">
        <v>39</v>
      </c>
      <c r="F289" s="44">
        <v>695</v>
      </c>
    </row>
    <row r="290" spans="1:6" x14ac:dyDescent="0.3">
      <c r="A290" s="42" t="s">
        <v>313</v>
      </c>
      <c r="B290" s="43" t="str">
        <f>UPPER(Data!$A290)</f>
        <v>MARCUS ISLAND</v>
      </c>
      <c r="C290" s="43">
        <v>697199814</v>
      </c>
      <c r="D290" s="43" t="s">
        <v>36</v>
      </c>
      <c r="E290" s="43" t="s">
        <v>39</v>
      </c>
      <c r="F290" s="44">
        <v>1349</v>
      </c>
    </row>
    <row r="291" spans="1:6" x14ac:dyDescent="0.3">
      <c r="A291" s="42" t="s">
        <v>128</v>
      </c>
      <c r="B291" s="43" t="str">
        <f>UPPER(Data!$A291)</f>
        <v>MIDWAY</v>
      </c>
      <c r="C291" s="43">
        <v>707670096</v>
      </c>
      <c r="D291" s="43" t="s">
        <v>36</v>
      </c>
      <c r="E291" s="43" t="s">
        <v>39</v>
      </c>
      <c r="F291" s="44">
        <v>1620</v>
      </c>
    </row>
    <row r="292" spans="1:6" x14ac:dyDescent="0.3">
      <c r="A292" s="42" t="s">
        <v>314</v>
      </c>
      <c r="B292" s="43" t="str">
        <f>UPPER(Data!$A292)</f>
        <v>MAKASSAR STRAIT</v>
      </c>
      <c r="C292" s="43">
        <v>138357391</v>
      </c>
      <c r="D292" s="43" t="s">
        <v>36</v>
      </c>
      <c r="E292" s="43" t="s">
        <v>39</v>
      </c>
      <c r="F292" s="44">
        <v>550</v>
      </c>
    </row>
    <row r="293" spans="1:6" x14ac:dyDescent="0.3">
      <c r="A293" s="42" t="s">
        <v>315</v>
      </c>
      <c r="B293" s="43" t="str">
        <f>UPPER(Data!$A293)</f>
        <v>ATTU</v>
      </c>
      <c r="C293" s="43">
        <v>479154756</v>
      </c>
      <c r="D293" s="43" t="s">
        <v>36</v>
      </c>
      <c r="E293" s="43" t="s">
        <v>39</v>
      </c>
      <c r="F293" s="44">
        <v>1668</v>
      </c>
    </row>
    <row r="294" spans="1:6" x14ac:dyDescent="0.3">
      <c r="A294" s="42" t="s">
        <v>316</v>
      </c>
      <c r="B294" s="43" t="str">
        <f>UPPER(Data!$A294)</f>
        <v>AUDACITY</v>
      </c>
      <c r="C294" s="43">
        <v>915183914</v>
      </c>
      <c r="D294" s="43" t="s">
        <v>36</v>
      </c>
      <c r="E294" s="43" t="s">
        <v>39</v>
      </c>
      <c r="F294" s="44">
        <v>1672</v>
      </c>
    </row>
    <row r="295" spans="1:6" x14ac:dyDescent="0.3">
      <c r="A295" s="42" t="s">
        <v>317</v>
      </c>
      <c r="B295" s="43" t="str">
        <f>UPPER(Data!$A295)</f>
        <v>MUNDA</v>
      </c>
      <c r="C295" s="43">
        <v>967577657</v>
      </c>
      <c r="D295" s="43" t="s">
        <v>36</v>
      </c>
      <c r="E295" s="43" t="s">
        <v>39</v>
      </c>
      <c r="F295" s="44">
        <v>1757</v>
      </c>
    </row>
    <row r="296" spans="1:6" x14ac:dyDescent="0.3">
      <c r="A296" s="42" t="s">
        <v>318</v>
      </c>
      <c r="B296" s="43" t="str">
        <f>UPPER(Data!$A296)</f>
        <v>NASSAU</v>
      </c>
      <c r="C296" s="43">
        <v>720280291</v>
      </c>
      <c r="D296" s="43" t="s">
        <v>36</v>
      </c>
      <c r="E296" s="43" t="s">
        <v>39</v>
      </c>
      <c r="F296" s="44">
        <v>1771</v>
      </c>
    </row>
    <row r="297" spans="1:6" x14ac:dyDescent="0.3">
      <c r="A297" s="42" t="s">
        <v>319</v>
      </c>
      <c r="B297" s="43" t="str">
        <f>UPPER(Data!$A297)</f>
        <v>STEAMER BAY</v>
      </c>
      <c r="C297" s="43">
        <v>441229410</v>
      </c>
      <c r="D297" s="43" t="s">
        <v>36</v>
      </c>
      <c r="E297" s="43" t="s">
        <v>39</v>
      </c>
      <c r="F297" s="44">
        <v>294</v>
      </c>
    </row>
    <row r="298" spans="1:6" x14ac:dyDescent="0.3">
      <c r="A298" s="42" t="s">
        <v>320</v>
      </c>
      <c r="B298" s="43" t="str">
        <f>UPPER(Data!$A298)</f>
        <v>TAISHA MARU</v>
      </c>
      <c r="C298" s="43">
        <v>143472456</v>
      </c>
      <c r="D298" s="43" t="s">
        <v>36</v>
      </c>
      <c r="E298" s="43" t="s">
        <v>39</v>
      </c>
      <c r="F298" s="44">
        <v>631</v>
      </c>
    </row>
    <row r="299" spans="1:6" x14ac:dyDescent="0.3">
      <c r="A299" s="42" t="s">
        <v>321</v>
      </c>
      <c r="B299" s="43" t="str">
        <f>UPPER(Data!$A299)</f>
        <v>ROI</v>
      </c>
      <c r="C299" s="43">
        <v>269504124</v>
      </c>
      <c r="D299" s="43" t="s">
        <v>36</v>
      </c>
      <c r="E299" s="43" t="s">
        <v>39</v>
      </c>
      <c r="F299" s="44">
        <v>1254</v>
      </c>
    </row>
    <row r="300" spans="1:6" x14ac:dyDescent="0.3">
      <c r="A300" s="42" t="s">
        <v>322</v>
      </c>
      <c r="B300" s="43" t="str">
        <f>UPPER(Data!$A300)</f>
        <v>SHIPLEY BAY</v>
      </c>
      <c r="C300" s="43">
        <v>934535577</v>
      </c>
      <c r="D300" s="43" t="s">
        <v>36</v>
      </c>
      <c r="E300" s="43" t="s">
        <v>39</v>
      </c>
      <c r="F300" s="44">
        <v>402</v>
      </c>
    </row>
    <row r="301" spans="1:6" x14ac:dyDescent="0.3">
      <c r="A301" s="42" t="s">
        <v>323</v>
      </c>
      <c r="B301" s="43" t="str">
        <f>UPPER(Data!$A301)</f>
        <v>ANZIO</v>
      </c>
      <c r="C301" s="43">
        <v>674137633</v>
      </c>
      <c r="D301" s="43" t="s">
        <v>36</v>
      </c>
      <c r="E301" s="43" t="s">
        <v>39</v>
      </c>
      <c r="F301" s="44">
        <v>640</v>
      </c>
    </row>
    <row r="302" spans="1:6" x14ac:dyDescent="0.3">
      <c r="A302" s="42" t="s">
        <v>106</v>
      </c>
      <c r="B302" s="43" t="str">
        <f>UPPER(Data!$A302)</f>
        <v>ASTROLABE BAY</v>
      </c>
      <c r="C302" s="43">
        <v>520432368</v>
      </c>
      <c r="D302" s="43" t="s">
        <v>36</v>
      </c>
      <c r="E302" s="43" t="s">
        <v>39</v>
      </c>
      <c r="F302" s="44">
        <v>228</v>
      </c>
    </row>
    <row r="303" spans="1:6" x14ac:dyDescent="0.3">
      <c r="A303" s="42" t="s">
        <v>324</v>
      </c>
      <c r="B303" s="43" t="str">
        <f>UPPER(Data!$A303)</f>
        <v>PERDIDO</v>
      </c>
      <c r="C303" s="43">
        <v>604041970</v>
      </c>
      <c r="D303" s="43" t="s">
        <v>36</v>
      </c>
      <c r="E303" s="43" t="s">
        <v>39</v>
      </c>
      <c r="F303" s="44">
        <v>733</v>
      </c>
    </row>
    <row r="304" spans="1:6" x14ac:dyDescent="0.3">
      <c r="A304" s="42" t="s">
        <v>325</v>
      </c>
      <c r="B304" s="43" t="str">
        <f>UPPER(Data!$A304)</f>
        <v>NATOMA BAY</v>
      </c>
      <c r="C304" s="43">
        <v>424892659</v>
      </c>
      <c r="D304" s="43" t="s">
        <v>36</v>
      </c>
      <c r="E304" s="43" t="s">
        <v>39</v>
      </c>
      <c r="F304" s="44">
        <v>1050</v>
      </c>
    </row>
    <row r="305" spans="1:6" x14ac:dyDescent="0.3">
      <c r="A305" s="42" t="s">
        <v>326</v>
      </c>
      <c r="B305" s="43" t="str">
        <f>UPPER(Data!$A305)</f>
        <v>LUNGA POINT</v>
      </c>
      <c r="C305" s="43">
        <v>205438504</v>
      </c>
      <c r="D305" s="43" t="s">
        <v>36</v>
      </c>
      <c r="E305" s="43" t="s">
        <v>39</v>
      </c>
      <c r="F305" s="44">
        <v>818</v>
      </c>
    </row>
    <row r="306" spans="1:6" x14ac:dyDescent="0.3">
      <c r="A306" s="42" t="s">
        <v>327</v>
      </c>
      <c r="B306" s="43" t="str">
        <f>UPPER(Data!$A306)</f>
        <v>SARGENT BAY</v>
      </c>
      <c r="C306" s="43">
        <v>113416275</v>
      </c>
      <c r="D306" s="43" t="s">
        <v>36</v>
      </c>
      <c r="E306" s="43" t="s">
        <v>39</v>
      </c>
      <c r="F306" s="44">
        <v>90</v>
      </c>
    </row>
    <row r="307" spans="1:6" x14ac:dyDescent="0.3">
      <c r="A307" s="42" t="s">
        <v>328</v>
      </c>
      <c r="B307" s="43" t="str">
        <f>UPPER(Data!$A307)</f>
        <v>SICILY</v>
      </c>
      <c r="C307" s="43">
        <v>855384842</v>
      </c>
      <c r="D307" s="43" t="s">
        <v>36</v>
      </c>
      <c r="E307" s="43" t="s">
        <v>39</v>
      </c>
      <c r="F307" s="44">
        <v>1269</v>
      </c>
    </row>
    <row r="308" spans="1:6" x14ac:dyDescent="0.3">
      <c r="A308" s="42" t="s">
        <v>329</v>
      </c>
      <c r="B308" s="43" t="str">
        <f>UPPER(Data!$A308)</f>
        <v>SHAMROCK BAY</v>
      </c>
      <c r="C308" s="43">
        <v>418076354</v>
      </c>
      <c r="D308" s="43" t="s">
        <v>36</v>
      </c>
      <c r="E308" s="43" t="s">
        <v>39</v>
      </c>
      <c r="F308" s="44">
        <v>1939</v>
      </c>
    </row>
    <row r="309" spans="1:6" x14ac:dyDescent="0.3">
      <c r="A309" s="42" t="s">
        <v>330</v>
      </c>
      <c r="B309" s="43" t="str">
        <f>UPPER(Data!$A309)</f>
        <v>ADMIRALTY ISLANDS</v>
      </c>
      <c r="C309" s="43">
        <v>761860900</v>
      </c>
      <c r="D309" s="43" t="s">
        <v>36</v>
      </c>
      <c r="E309" s="43" t="s">
        <v>39</v>
      </c>
      <c r="F309" s="44">
        <v>943</v>
      </c>
    </row>
    <row r="310" spans="1:6" x14ac:dyDescent="0.3">
      <c r="A310" s="42" t="s">
        <v>102</v>
      </c>
      <c r="B310" s="43" t="str">
        <f>UPPER(Data!$A310)</f>
        <v>AMEER</v>
      </c>
      <c r="C310" s="43">
        <v>337888536</v>
      </c>
      <c r="D310" s="43" t="s">
        <v>36</v>
      </c>
      <c r="E310" s="43" t="s">
        <v>39</v>
      </c>
      <c r="F310" s="44">
        <v>1645</v>
      </c>
    </row>
    <row r="311" spans="1:6" x14ac:dyDescent="0.3">
      <c r="A311" s="42" t="s">
        <v>331</v>
      </c>
      <c r="B311" s="43" t="str">
        <f>UPPER(Data!$A311)</f>
        <v>ANGUILLA BAY</v>
      </c>
      <c r="C311" s="43">
        <v>558013888</v>
      </c>
      <c r="D311" s="43" t="s">
        <v>36</v>
      </c>
      <c r="E311" s="43" t="s">
        <v>39</v>
      </c>
      <c r="F311" s="44">
        <v>1542</v>
      </c>
    </row>
    <row r="312" spans="1:6" x14ac:dyDescent="0.3">
      <c r="A312" s="42" t="s">
        <v>332</v>
      </c>
      <c r="B312" s="43" t="str">
        <f>UPPER(Data!$A312)</f>
        <v>JAMAICA</v>
      </c>
      <c r="C312" s="43">
        <v>134228490</v>
      </c>
      <c r="D312" s="43" t="s">
        <v>36</v>
      </c>
      <c r="E312" s="43" t="s">
        <v>39</v>
      </c>
      <c r="F312" s="44">
        <v>998</v>
      </c>
    </row>
    <row r="313" spans="1:6" x14ac:dyDescent="0.3">
      <c r="A313" s="42" t="s">
        <v>333</v>
      </c>
      <c r="B313" s="43" t="str">
        <f>UPPER(Data!$A313)</f>
        <v>KAITA BAY</v>
      </c>
      <c r="C313" s="43">
        <v>859146003</v>
      </c>
      <c r="D313" s="43" t="s">
        <v>36</v>
      </c>
      <c r="E313" s="43" t="s">
        <v>39</v>
      </c>
      <c r="F313" s="44">
        <v>931</v>
      </c>
    </row>
    <row r="314" spans="1:6" x14ac:dyDescent="0.3">
      <c r="A314" s="42" t="s">
        <v>334</v>
      </c>
      <c r="B314" s="43" t="str">
        <f>UPPER(Data!$A314)</f>
        <v>KALININ BAY</v>
      </c>
      <c r="C314" s="43">
        <v>480116828</v>
      </c>
      <c r="D314" s="43" t="s">
        <v>36</v>
      </c>
      <c r="E314" s="43" t="s">
        <v>39</v>
      </c>
      <c r="F314" s="44">
        <v>1076</v>
      </c>
    </row>
    <row r="315" spans="1:6" x14ac:dyDescent="0.3">
      <c r="A315" s="42" t="s">
        <v>335</v>
      </c>
      <c r="B315" s="43" t="str">
        <f>UPPER(Data!$A315)</f>
        <v>HOBART BAY</v>
      </c>
      <c r="C315" s="43">
        <v>738251312</v>
      </c>
      <c r="D315" s="43" t="s">
        <v>36</v>
      </c>
      <c r="E315" s="43" t="s">
        <v>39</v>
      </c>
      <c r="F315" s="44">
        <v>446</v>
      </c>
    </row>
    <row r="316" spans="1:6" x14ac:dyDescent="0.3">
      <c r="A316" s="42" t="s">
        <v>336</v>
      </c>
      <c r="B316" s="43" t="str">
        <f>UPPER(Data!$A316)</f>
        <v>ST. LO</v>
      </c>
      <c r="C316" s="43">
        <v>154376511</v>
      </c>
      <c r="D316" s="43" t="s">
        <v>36</v>
      </c>
      <c r="E316" s="43" t="s">
        <v>39</v>
      </c>
      <c r="F316" s="44">
        <v>1125</v>
      </c>
    </row>
    <row r="317" spans="1:6" x14ac:dyDescent="0.3">
      <c r="A317" s="42" t="s">
        <v>337</v>
      </c>
      <c r="B317" s="43" t="str">
        <f>UPPER(Data!$A317)</f>
        <v>CAPE ESPERANCE</v>
      </c>
      <c r="C317" s="43">
        <v>841341892</v>
      </c>
      <c r="D317" s="43" t="s">
        <v>36</v>
      </c>
      <c r="E317" s="43" t="s">
        <v>39</v>
      </c>
      <c r="F317" s="44">
        <v>403</v>
      </c>
    </row>
    <row r="318" spans="1:6" x14ac:dyDescent="0.3">
      <c r="A318" s="42" t="s">
        <v>338</v>
      </c>
      <c r="B318" s="43" t="str">
        <f>UPPER(Data!$A318)</f>
        <v>BARNES</v>
      </c>
      <c r="C318" s="43">
        <v>456375030</v>
      </c>
      <c r="D318" s="43" t="s">
        <v>36</v>
      </c>
      <c r="E318" s="43" t="s">
        <v>39</v>
      </c>
      <c r="F318" s="44">
        <v>423</v>
      </c>
    </row>
    <row r="319" spans="1:6" x14ac:dyDescent="0.3">
      <c r="A319" s="42" t="s">
        <v>338</v>
      </c>
      <c r="B319" s="43" t="str">
        <f>UPPER(Data!$A319)</f>
        <v>BARNES</v>
      </c>
      <c r="C319" s="43">
        <v>453425992</v>
      </c>
      <c r="D319" s="43" t="s">
        <v>36</v>
      </c>
      <c r="E319" s="43" t="s">
        <v>39</v>
      </c>
      <c r="F319" s="44">
        <v>1015</v>
      </c>
    </row>
    <row r="320" spans="1:6" x14ac:dyDescent="0.3">
      <c r="A320" s="42" t="s">
        <v>339</v>
      </c>
      <c r="B320" s="43" t="str">
        <f>UPPER(Data!$A320)</f>
        <v>CARD</v>
      </c>
      <c r="C320" s="43">
        <v>194191715</v>
      </c>
      <c r="D320" s="43" t="s">
        <v>36</v>
      </c>
      <c r="E320" s="43" t="s">
        <v>39</v>
      </c>
      <c r="F320" s="44">
        <v>539</v>
      </c>
    </row>
    <row r="321" spans="1:6" x14ac:dyDescent="0.3">
      <c r="A321" s="42" t="s">
        <v>340</v>
      </c>
      <c r="B321" s="43" t="str">
        <f>UPPER(Data!$A321)</f>
        <v>BOGUE</v>
      </c>
      <c r="C321" s="43">
        <v>305928470</v>
      </c>
      <c r="D321" s="43" t="s">
        <v>36</v>
      </c>
      <c r="E321" s="43" t="s">
        <v>39</v>
      </c>
      <c r="F321" s="44">
        <v>340</v>
      </c>
    </row>
    <row r="322" spans="1:6" x14ac:dyDescent="0.3">
      <c r="A322" s="42" t="s">
        <v>341</v>
      </c>
      <c r="B322" s="43" t="str">
        <f>UPPER(Data!$A322)</f>
        <v>CORE</v>
      </c>
      <c r="C322" s="43">
        <v>352584168</v>
      </c>
      <c r="D322" s="43" t="s">
        <v>36</v>
      </c>
      <c r="E322" s="43" t="s">
        <v>39</v>
      </c>
      <c r="F322" s="44">
        <v>1273</v>
      </c>
    </row>
    <row r="323" spans="1:6" x14ac:dyDescent="0.3">
      <c r="A323" s="42" t="s">
        <v>342</v>
      </c>
      <c r="B323" s="43" t="str">
        <f>UPPER(Data!$A323)</f>
        <v>COMMENCEMENT BAY</v>
      </c>
      <c r="C323" s="43">
        <v>208617965</v>
      </c>
      <c r="D323" s="43" t="s">
        <v>36</v>
      </c>
      <c r="E323" s="43" t="s">
        <v>39</v>
      </c>
      <c r="F323" s="44">
        <v>520</v>
      </c>
    </row>
    <row r="324" spans="1:6" x14ac:dyDescent="0.3">
      <c r="A324" s="42" t="s">
        <v>343</v>
      </c>
      <c r="B324" s="43" t="str">
        <f>UPPER(Data!$A324)</f>
        <v>ALAVA BAY</v>
      </c>
      <c r="C324" s="43">
        <v>456380609</v>
      </c>
      <c r="D324" s="43" t="s">
        <v>36</v>
      </c>
      <c r="E324" s="43" t="s">
        <v>39</v>
      </c>
      <c r="F324" s="44">
        <v>1964</v>
      </c>
    </row>
    <row r="325" spans="1:6" x14ac:dyDescent="0.3">
      <c r="A325" s="42" t="s">
        <v>344</v>
      </c>
      <c r="B325" s="43" t="str">
        <f>UPPER(Data!$A325)</f>
        <v>AVENGER</v>
      </c>
      <c r="C325" s="43">
        <v>542727961</v>
      </c>
      <c r="D325" s="43" t="s">
        <v>36</v>
      </c>
      <c r="E325" s="43" t="s">
        <v>39</v>
      </c>
      <c r="F325" s="44">
        <v>1386</v>
      </c>
    </row>
    <row r="326" spans="1:6" x14ac:dyDescent="0.3">
      <c r="A326" s="42" t="s">
        <v>345</v>
      </c>
      <c r="B326" s="43" t="str">
        <f>UPPER(Data!$A326)</f>
        <v>HAMLIN</v>
      </c>
      <c r="C326" s="43">
        <v>478369788</v>
      </c>
      <c r="D326" s="43" t="s">
        <v>36</v>
      </c>
      <c r="E326" s="43" t="s">
        <v>39</v>
      </c>
      <c r="F326" s="44">
        <v>850</v>
      </c>
    </row>
    <row r="327" spans="1:6" x14ac:dyDescent="0.3">
      <c r="A327" s="42" t="s">
        <v>346</v>
      </c>
      <c r="B327" s="43" t="str">
        <f>UPPER(Data!$A327)</f>
        <v>BASTIAN</v>
      </c>
      <c r="C327" s="43">
        <v>661546630</v>
      </c>
      <c r="D327" s="43" t="s">
        <v>36</v>
      </c>
      <c r="E327" s="43" t="s">
        <v>39</v>
      </c>
      <c r="F327" s="44">
        <v>1250</v>
      </c>
    </row>
    <row r="328" spans="1:6" x14ac:dyDescent="0.3">
      <c r="A328" s="42" t="s">
        <v>231</v>
      </c>
      <c r="B328" s="43" t="str">
        <f>UPPER(Data!$A328)</f>
        <v>BLOCK ISLAND</v>
      </c>
      <c r="C328" s="43">
        <v>160585835</v>
      </c>
      <c r="D328" s="43" t="s">
        <v>36</v>
      </c>
      <c r="E328" s="43" t="s">
        <v>39</v>
      </c>
      <c r="F328" s="44">
        <v>974</v>
      </c>
    </row>
    <row r="329" spans="1:6" x14ac:dyDescent="0.3">
      <c r="A329" s="42" t="s">
        <v>347</v>
      </c>
      <c r="B329" s="43" t="str">
        <f>UPPER(Data!$A329)</f>
        <v>STALKER</v>
      </c>
      <c r="C329" s="43">
        <v>966063111</v>
      </c>
      <c r="D329" s="43" t="s">
        <v>45</v>
      </c>
      <c r="E329" s="43" t="s">
        <v>39</v>
      </c>
      <c r="F329" s="44">
        <v>658</v>
      </c>
    </row>
    <row r="330" spans="1:6" x14ac:dyDescent="0.3">
      <c r="A330" s="42" t="s">
        <v>348</v>
      </c>
      <c r="B330" s="43" t="str">
        <f>UPPER(Data!$A330)</f>
        <v>BOLINAS</v>
      </c>
      <c r="C330" s="43">
        <v>524231726</v>
      </c>
      <c r="D330" s="43" t="s">
        <v>36</v>
      </c>
      <c r="E330" s="43" t="s">
        <v>39</v>
      </c>
      <c r="F330" s="44">
        <v>1702</v>
      </c>
    </row>
    <row r="331" spans="1:6" x14ac:dyDescent="0.3">
      <c r="A331" s="42" t="s">
        <v>349</v>
      </c>
      <c r="B331" s="43" t="str">
        <f>UPPER(Data!$A331)</f>
        <v>NIANTIC</v>
      </c>
      <c r="C331" s="43">
        <v>111632257</v>
      </c>
      <c r="D331" s="43" t="s">
        <v>36</v>
      </c>
      <c r="E331" s="43" t="s">
        <v>39</v>
      </c>
      <c r="F331" s="44">
        <v>1682</v>
      </c>
    </row>
    <row r="332" spans="1:6" x14ac:dyDescent="0.3">
      <c r="A332" s="42" t="s">
        <v>350</v>
      </c>
      <c r="B332" s="43" t="str">
        <f>UPPER(Data!$A332)</f>
        <v>TRUMPETER</v>
      </c>
      <c r="C332" s="43">
        <v>794633519</v>
      </c>
      <c r="D332" s="43" t="s">
        <v>45</v>
      </c>
      <c r="E332" s="43" t="s">
        <v>39</v>
      </c>
      <c r="F332" s="44">
        <v>575</v>
      </c>
    </row>
    <row r="333" spans="1:6" x14ac:dyDescent="0.3">
      <c r="A333" s="42" t="s">
        <v>351</v>
      </c>
      <c r="B333" s="43" t="str">
        <f>UPPER(Data!$A333)</f>
        <v>VERMILLION</v>
      </c>
      <c r="C333" s="43">
        <v>139809103</v>
      </c>
      <c r="D333" s="43" t="s">
        <v>36</v>
      </c>
      <c r="E333" s="43" t="s">
        <v>39</v>
      </c>
      <c r="F333" s="44">
        <v>68</v>
      </c>
    </row>
    <row r="334" spans="1:6" x14ac:dyDescent="0.3">
      <c r="A334" s="42" t="s">
        <v>352</v>
      </c>
      <c r="B334" s="43" t="str">
        <f>UPPER(Data!$A334)</f>
        <v>RAVAGER</v>
      </c>
      <c r="C334" s="43">
        <v>388223547</v>
      </c>
      <c r="D334" s="43" t="s">
        <v>45</v>
      </c>
      <c r="E334" s="43" t="s">
        <v>39</v>
      </c>
      <c r="F334" s="44">
        <v>58</v>
      </c>
    </row>
    <row r="335" spans="1:6" x14ac:dyDescent="0.3">
      <c r="A335" s="42" t="s">
        <v>353</v>
      </c>
      <c r="B335" s="43" t="str">
        <f>UPPER(Data!$A335)</f>
        <v>SPEAKER</v>
      </c>
      <c r="C335" s="43">
        <v>933398409</v>
      </c>
      <c r="D335" s="43" t="s">
        <v>45</v>
      </c>
      <c r="E335" s="43" t="s">
        <v>39</v>
      </c>
      <c r="F335" s="44">
        <v>882</v>
      </c>
    </row>
    <row r="336" spans="1:6" x14ac:dyDescent="0.3">
      <c r="A336" s="42" t="s">
        <v>354</v>
      </c>
      <c r="B336" s="43" t="str">
        <f>UPPER(Data!$A336)</f>
        <v>ST. ANDREWS</v>
      </c>
      <c r="C336" s="43">
        <v>306437261</v>
      </c>
      <c r="D336" s="43" t="s">
        <v>36</v>
      </c>
      <c r="E336" s="43" t="s">
        <v>39</v>
      </c>
      <c r="F336" s="44">
        <v>1825</v>
      </c>
    </row>
    <row r="337" spans="1:6" x14ac:dyDescent="0.3">
      <c r="A337" s="42" t="s">
        <v>355</v>
      </c>
      <c r="B337" s="43" t="str">
        <f>UPPER(Data!$A337)</f>
        <v>ST. GEORGE</v>
      </c>
      <c r="C337" s="43">
        <v>535174889</v>
      </c>
      <c r="D337" s="43" t="s">
        <v>36</v>
      </c>
      <c r="E337" s="43" t="s">
        <v>39</v>
      </c>
      <c r="F337" s="44">
        <v>746</v>
      </c>
    </row>
    <row r="338" spans="1:6" x14ac:dyDescent="0.3">
      <c r="A338" s="42" t="s">
        <v>356</v>
      </c>
      <c r="B338" s="43" t="str">
        <f>UPPER(Data!$A338)</f>
        <v>ST. JOSEPH</v>
      </c>
      <c r="C338" s="43">
        <v>676933029</v>
      </c>
      <c r="D338" s="43" t="s">
        <v>36</v>
      </c>
      <c r="E338" s="43" t="s">
        <v>39</v>
      </c>
      <c r="F338" s="44">
        <v>1004</v>
      </c>
    </row>
    <row r="339" spans="1:6" x14ac:dyDescent="0.3">
      <c r="A339" s="42" t="s">
        <v>357</v>
      </c>
      <c r="B339" s="43" t="str">
        <f>UPPER(Data!$A339)</f>
        <v>ST. SIMON</v>
      </c>
      <c r="C339" s="43">
        <v>303980446</v>
      </c>
      <c r="D339" s="43" t="s">
        <v>36</v>
      </c>
      <c r="E339" s="43" t="s">
        <v>39</v>
      </c>
      <c r="F339" s="44">
        <v>390</v>
      </c>
    </row>
    <row r="340" spans="1:6" x14ac:dyDescent="0.3">
      <c r="A340" s="42" t="s">
        <v>358</v>
      </c>
      <c r="B340" s="43" t="str">
        <f>UPPER(Data!$A340)</f>
        <v>QUEEN</v>
      </c>
      <c r="C340" s="43">
        <v>293400375</v>
      </c>
      <c r="D340" s="43" t="s">
        <v>45</v>
      </c>
      <c r="E340" s="43" t="s">
        <v>39</v>
      </c>
      <c r="F340" s="44">
        <v>6</v>
      </c>
    </row>
    <row r="341" spans="1:6" x14ac:dyDescent="0.3">
      <c r="A341" s="42" t="s">
        <v>359</v>
      </c>
      <c r="B341" s="43" t="str">
        <f>UPPER(Data!$A341)</f>
        <v>SEARCHER</v>
      </c>
      <c r="C341" s="43">
        <v>626029016</v>
      </c>
      <c r="D341" s="43" t="s">
        <v>45</v>
      </c>
      <c r="E341" s="43" t="s">
        <v>39</v>
      </c>
      <c r="F341" s="44">
        <v>1229</v>
      </c>
    </row>
    <row r="342" spans="1:6" x14ac:dyDescent="0.3">
      <c r="A342" s="42" t="s">
        <v>360</v>
      </c>
      <c r="B342" s="43" t="str">
        <f>UPPER(Data!$A342)</f>
        <v>PRINCE WILLIAM</v>
      </c>
      <c r="C342" s="43">
        <v>470110458</v>
      </c>
      <c r="D342" s="43" t="s">
        <v>36</v>
      </c>
      <c r="E342" s="43" t="s">
        <v>39</v>
      </c>
      <c r="F342" s="44">
        <v>293</v>
      </c>
    </row>
    <row r="343" spans="1:6" x14ac:dyDescent="0.3">
      <c r="A343" s="42" t="s">
        <v>361</v>
      </c>
      <c r="B343" s="43" t="str">
        <f>UPPER(Data!$A343)</f>
        <v>STRIKER</v>
      </c>
      <c r="C343" s="43">
        <v>683211224</v>
      </c>
      <c r="D343" s="43" t="s">
        <v>45</v>
      </c>
      <c r="E343" s="43" t="s">
        <v>39</v>
      </c>
      <c r="F343" s="44">
        <v>451</v>
      </c>
    </row>
    <row r="344" spans="1:6" x14ac:dyDescent="0.3">
      <c r="A344" s="42" t="s">
        <v>362</v>
      </c>
      <c r="B344" s="43" t="str">
        <f>UPPER(Data!$A344)</f>
        <v>SUNSET</v>
      </c>
      <c r="C344" s="43">
        <v>172248527</v>
      </c>
      <c r="D344" s="43" t="s">
        <v>36</v>
      </c>
      <c r="E344" s="43" t="s">
        <v>39</v>
      </c>
      <c r="F344" s="44">
        <v>78</v>
      </c>
    </row>
    <row r="345" spans="1:6" x14ac:dyDescent="0.3">
      <c r="A345" s="42" t="s">
        <v>247</v>
      </c>
      <c r="B345" s="43" t="str">
        <f>UPPER(Data!$A345)</f>
        <v>CROATAN</v>
      </c>
      <c r="C345" s="43">
        <v>320706787</v>
      </c>
      <c r="D345" s="43" t="s">
        <v>36</v>
      </c>
      <c r="E345" s="43" t="s">
        <v>39</v>
      </c>
      <c r="F345" s="44">
        <v>1044</v>
      </c>
    </row>
    <row r="346" spans="1:6" x14ac:dyDescent="0.3">
      <c r="A346" s="42" t="s">
        <v>306</v>
      </c>
      <c r="B346" s="43" t="str">
        <f>UPPER(Data!$A346)</f>
        <v>BRETON</v>
      </c>
      <c r="C346" s="43">
        <v>257899944</v>
      </c>
      <c r="D346" s="43" t="s">
        <v>36</v>
      </c>
      <c r="E346" s="43" t="s">
        <v>39</v>
      </c>
      <c r="F346" s="44">
        <v>515</v>
      </c>
    </row>
    <row r="347" spans="1:6" x14ac:dyDescent="0.3">
      <c r="A347" s="42" t="s">
        <v>231</v>
      </c>
      <c r="B347" s="43" t="str">
        <f>UPPER(Data!$A347)</f>
        <v>BLOCK ISLAND</v>
      </c>
      <c r="C347" s="43">
        <v>953178201</v>
      </c>
      <c r="D347" s="43" t="s">
        <v>36</v>
      </c>
      <c r="E347" s="43" t="s">
        <v>39</v>
      </c>
      <c r="F347" s="44">
        <v>890</v>
      </c>
    </row>
    <row r="348" spans="1:6" x14ac:dyDescent="0.3">
      <c r="A348" s="42" t="s">
        <v>363</v>
      </c>
      <c r="B348" s="43" t="str">
        <f>UPPER(Data!$A348)</f>
        <v>GLACIER</v>
      </c>
      <c r="C348" s="43">
        <v>723577040</v>
      </c>
      <c r="D348" s="43" t="s">
        <v>36</v>
      </c>
      <c r="E348" s="43" t="s">
        <v>39</v>
      </c>
      <c r="F348" s="44">
        <v>962</v>
      </c>
    </row>
    <row r="349" spans="1:6" x14ac:dyDescent="0.3">
      <c r="A349" s="42" t="s">
        <v>364</v>
      </c>
      <c r="B349" s="43" t="str">
        <f>UPPER(Data!$A349)</f>
        <v>SHAH</v>
      </c>
      <c r="C349" s="43">
        <v>618451669</v>
      </c>
      <c r="D349" s="43" t="s">
        <v>45</v>
      </c>
      <c r="E349" s="43" t="s">
        <v>39</v>
      </c>
      <c r="F349" s="44">
        <v>127</v>
      </c>
    </row>
    <row r="350" spans="1:6" x14ac:dyDescent="0.3">
      <c r="A350" s="42" t="s">
        <v>365</v>
      </c>
      <c r="B350" s="43" t="str">
        <f>UPPER(Data!$A350)</f>
        <v>PATROLLER</v>
      </c>
      <c r="C350" s="43">
        <v>532973430</v>
      </c>
      <c r="D350" s="43" t="s">
        <v>45</v>
      </c>
      <c r="E350" s="43" t="s">
        <v>39</v>
      </c>
      <c r="F350" s="44">
        <v>662</v>
      </c>
    </row>
    <row r="351" spans="1:6" x14ac:dyDescent="0.3">
      <c r="A351" s="42" t="s">
        <v>366</v>
      </c>
      <c r="B351" s="43" t="str">
        <f>UPPER(Data!$A351)</f>
        <v>PREMIER</v>
      </c>
      <c r="C351" s="43">
        <v>338777557</v>
      </c>
      <c r="D351" s="43" t="s">
        <v>45</v>
      </c>
      <c r="E351" s="43" t="s">
        <v>39</v>
      </c>
      <c r="F351" s="44">
        <v>657</v>
      </c>
    </row>
    <row r="352" spans="1:6" x14ac:dyDescent="0.3">
      <c r="A352" s="42" t="s">
        <v>367</v>
      </c>
      <c r="B352" s="43" t="str">
        <f>UPPER(Data!$A352)</f>
        <v>PRINCE</v>
      </c>
      <c r="C352" s="43">
        <v>769055486</v>
      </c>
      <c r="D352" s="43" t="s">
        <v>36</v>
      </c>
      <c r="E352" s="43" t="s">
        <v>39</v>
      </c>
      <c r="F352" s="44">
        <v>408</v>
      </c>
    </row>
    <row r="353" spans="1:6" x14ac:dyDescent="0.3">
      <c r="A353" s="42" t="s">
        <v>368</v>
      </c>
      <c r="B353" s="43" t="str">
        <f>UPPER(Data!$A353)</f>
        <v>KAIYO</v>
      </c>
      <c r="C353" s="43">
        <v>853466088</v>
      </c>
      <c r="D353" s="43" t="s">
        <v>34</v>
      </c>
      <c r="E353" s="43" t="s">
        <v>39</v>
      </c>
      <c r="F353" s="44">
        <v>932</v>
      </c>
    </row>
    <row r="354" spans="1:6" x14ac:dyDescent="0.3">
      <c r="A354" s="42" t="s">
        <v>369</v>
      </c>
      <c r="B354" s="43" t="str">
        <f>UPPER(Data!$A354)</f>
        <v>MCCLURE</v>
      </c>
      <c r="C354" s="43">
        <v>549629857</v>
      </c>
      <c r="D354" s="43" t="s">
        <v>36</v>
      </c>
      <c r="E354" s="43" t="s">
        <v>39</v>
      </c>
      <c r="F354" s="44">
        <v>1749</v>
      </c>
    </row>
    <row r="355" spans="1:6" x14ac:dyDescent="0.3">
      <c r="A355" s="42" t="s">
        <v>370</v>
      </c>
      <c r="B355" s="43" t="str">
        <f>UPPER(Data!$A355)</f>
        <v>TRACKER</v>
      </c>
      <c r="C355" s="43">
        <v>567617469</v>
      </c>
      <c r="D355" s="43" t="s">
        <v>45</v>
      </c>
      <c r="E355" s="43" t="s">
        <v>39</v>
      </c>
      <c r="F355" s="44">
        <v>1841</v>
      </c>
    </row>
    <row r="356" spans="1:6" x14ac:dyDescent="0.3">
      <c r="A356" s="42" t="s">
        <v>371</v>
      </c>
      <c r="B356" s="43" t="str">
        <f>UPPER(Data!$A356)</f>
        <v>RAJAH</v>
      </c>
      <c r="C356" s="43">
        <v>580742094</v>
      </c>
      <c r="D356" s="43" t="s">
        <v>45</v>
      </c>
      <c r="E356" s="43" t="s">
        <v>39</v>
      </c>
      <c r="F356" s="44">
        <v>1043</v>
      </c>
    </row>
    <row r="357" spans="1:6" x14ac:dyDescent="0.3">
      <c r="A357" s="42" t="s">
        <v>372</v>
      </c>
      <c r="B357" s="43" t="str">
        <f>UPPER(Data!$A357)</f>
        <v>RULER</v>
      </c>
      <c r="C357" s="43">
        <v>624647195</v>
      </c>
      <c r="D357" s="43" t="s">
        <v>45</v>
      </c>
      <c r="E357" s="43" t="s">
        <v>39</v>
      </c>
      <c r="F357" s="44">
        <v>791</v>
      </c>
    </row>
    <row r="358" spans="1:6" x14ac:dyDescent="0.3">
      <c r="A358" s="42" t="s">
        <v>373</v>
      </c>
      <c r="B358" s="43" t="str">
        <f>UPPER(Data!$A358)</f>
        <v>PURSUER</v>
      </c>
      <c r="C358" s="43">
        <v>118986050</v>
      </c>
      <c r="D358" s="43" t="s">
        <v>36</v>
      </c>
      <c r="E358" s="43" t="s">
        <v>39</v>
      </c>
      <c r="F358" s="44">
        <v>1591</v>
      </c>
    </row>
    <row r="359" spans="1:6" x14ac:dyDescent="0.3">
      <c r="A359" s="42" t="s">
        <v>374</v>
      </c>
      <c r="B359" s="43" t="str">
        <f>UPPER(Data!$A359)</f>
        <v>CORDOVA</v>
      </c>
      <c r="C359" s="43">
        <v>876331656</v>
      </c>
      <c r="D359" s="43" t="s">
        <v>36</v>
      </c>
      <c r="E359" s="43" t="s">
        <v>39</v>
      </c>
      <c r="F359" s="44">
        <v>1337</v>
      </c>
    </row>
    <row r="360" spans="1:6" x14ac:dyDescent="0.3">
      <c r="A360" s="42" t="s">
        <v>375</v>
      </c>
      <c r="B360" s="43" t="str">
        <f>UPPER(Data!$A360)</f>
        <v>THANE</v>
      </c>
      <c r="C360" s="43">
        <v>905074791</v>
      </c>
      <c r="D360" s="43" t="s">
        <v>45</v>
      </c>
      <c r="E360" s="43" t="s">
        <v>39</v>
      </c>
      <c r="F360" s="44">
        <v>1453</v>
      </c>
    </row>
    <row r="361" spans="1:6" x14ac:dyDescent="0.3">
      <c r="A361" s="42" t="s">
        <v>376</v>
      </c>
      <c r="B361" s="43" t="str">
        <f>UPPER(Data!$A361)</f>
        <v>CARNEGIE</v>
      </c>
      <c r="C361" s="43">
        <v>257298377</v>
      </c>
      <c r="D361" s="43" t="s">
        <v>36</v>
      </c>
      <c r="E361" s="43" t="s">
        <v>39</v>
      </c>
      <c r="F361" s="44">
        <v>21</v>
      </c>
    </row>
    <row r="362" spans="1:6" x14ac:dyDescent="0.3">
      <c r="A362" s="42" t="s">
        <v>360</v>
      </c>
      <c r="B362" s="43" t="str">
        <f>UPPER(Data!$A362)</f>
        <v>PRINCE WILLIAM</v>
      </c>
      <c r="C362" s="43">
        <v>177755035</v>
      </c>
      <c r="D362" s="43" t="s">
        <v>36</v>
      </c>
      <c r="E362" s="43" t="s">
        <v>39</v>
      </c>
      <c r="F362" s="44">
        <v>491</v>
      </c>
    </row>
    <row r="363" spans="1:6" x14ac:dyDescent="0.3">
      <c r="A363" s="42" t="s">
        <v>377</v>
      </c>
      <c r="B363" s="43" t="str">
        <f>UPPER(Data!$A363)</f>
        <v>PUNCHER</v>
      </c>
      <c r="C363" s="43">
        <v>979608632</v>
      </c>
      <c r="D363" s="43" t="s">
        <v>45</v>
      </c>
      <c r="E363" s="43" t="s">
        <v>39</v>
      </c>
      <c r="F363" s="44">
        <v>1863</v>
      </c>
    </row>
    <row r="364" spans="1:6" x14ac:dyDescent="0.3">
      <c r="A364" s="42" t="s">
        <v>378</v>
      </c>
      <c r="B364" s="43" t="str">
        <f>UPPER(Data!$A364)</f>
        <v>TROCADERO BAY</v>
      </c>
      <c r="C364" s="43">
        <v>716717443</v>
      </c>
      <c r="D364" s="43" t="s">
        <v>45</v>
      </c>
      <c r="E364" s="43" t="s">
        <v>39</v>
      </c>
      <c r="F364" s="44">
        <v>1893</v>
      </c>
    </row>
    <row r="365" spans="1:6" x14ac:dyDescent="0.3">
      <c r="A365" s="42" t="s">
        <v>379</v>
      </c>
      <c r="B365" s="43" t="str">
        <f>UPPER(Data!$A365)</f>
        <v>SLINGER</v>
      </c>
      <c r="C365" s="43">
        <v>230152711</v>
      </c>
      <c r="D365" s="43" t="s">
        <v>45</v>
      </c>
      <c r="E365" s="43" t="s">
        <v>39</v>
      </c>
      <c r="F365" s="44">
        <v>342</v>
      </c>
    </row>
    <row r="366" spans="1:6" x14ac:dyDescent="0.3">
      <c r="A366" s="42" t="s">
        <v>380</v>
      </c>
      <c r="B366" s="43" t="str">
        <f>UPPER(Data!$A366)</f>
        <v>BISMARCK SEA</v>
      </c>
      <c r="C366" s="43">
        <v>361958206</v>
      </c>
      <c r="D366" s="43" t="s">
        <v>45</v>
      </c>
      <c r="E366" s="43" t="s">
        <v>39</v>
      </c>
      <c r="F366" s="44">
        <v>348</v>
      </c>
    </row>
    <row r="367" spans="1:6" x14ac:dyDescent="0.3">
      <c r="A367" s="42" t="s">
        <v>381</v>
      </c>
      <c r="B367" s="43" t="str">
        <f>UPPER(Data!$A367)</f>
        <v>DASHER</v>
      </c>
      <c r="C367" s="43">
        <v>678914962</v>
      </c>
      <c r="D367" s="43" t="s">
        <v>45</v>
      </c>
      <c r="E367" s="43" t="s">
        <v>39</v>
      </c>
      <c r="F367" s="44">
        <v>1127</v>
      </c>
    </row>
    <row r="368" spans="1:6" x14ac:dyDescent="0.3">
      <c r="A368" s="42" t="s">
        <v>273</v>
      </c>
      <c r="B368" s="43" t="str">
        <f>UPPER(Data!$A368)</f>
        <v>CHARGER</v>
      </c>
      <c r="C368" s="43">
        <v>284198892</v>
      </c>
      <c r="D368" s="43" t="s">
        <v>45</v>
      </c>
      <c r="E368" s="43" t="s">
        <v>39</v>
      </c>
      <c r="F368" s="44">
        <v>736</v>
      </c>
    </row>
    <row r="369" spans="1:6" x14ac:dyDescent="0.3">
      <c r="A369" s="42" t="s">
        <v>344</v>
      </c>
      <c r="B369" s="43" t="str">
        <f>UPPER(Data!$A369)</f>
        <v>AVENGER</v>
      </c>
      <c r="C369" s="43">
        <v>436970523</v>
      </c>
      <c r="D369" s="43" t="s">
        <v>36</v>
      </c>
      <c r="E369" s="43" t="s">
        <v>39</v>
      </c>
      <c r="F369" s="44">
        <v>999</v>
      </c>
    </row>
    <row r="370" spans="1:6" x14ac:dyDescent="0.3">
      <c r="A370" s="42" t="s">
        <v>382</v>
      </c>
      <c r="B370" s="43" t="str">
        <f>UPPER(Data!$A370)</f>
        <v>BÉARN</v>
      </c>
      <c r="C370" s="43">
        <v>563355046</v>
      </c>
      <c r="D370" s="43" t="s">
        <v>60</v>
      </c>
      <c r="E370" s="43" t="s">
        <v>38</v>
      </c>
      <c r="F370" s="44">
        <v>1055</v>
      </c>
    </row>
    <row r="371" spans="1:6" x14ac:dyDescent="0.3">
      <c r="A371" s="42" t="s">
        <v>224</v>
      </c>
      <c r="B371" s="43" t="str">
        <f>UPPER(Data!$A371)</f>
        <v>EAGLE</v>
      </c>
      <c r="C371" s="43">
        <v>196172344</v>
      </c>
      <c r="D371" s="43" t="s">
        <v>45</v>
      </c>
      <c r="E371" s="43" t="s">
        <v>38</v>
      </c>
      <c r="F371" s="44">
        <v>1666</v>
      </c>
    </row>
    <row r="372" spans="1:6" x14ac:dyDescent="0.3">
      <c r="A372" s="42" t="s">
        <v>383</v>
      </c>
      <c r="B372" s="43" t="str">
        <f>UPPER(Data!$A372)</f>
        <v>AFRICA</v>
      </c>
      <c r="C372" s="43">
        <v>114884675</v>
      </c>
      <c r="D372" s="43" t="s">
        <v>45</v>
      </c>
      <c r="E372" s="43" t="s">
        <v>38</v>
      </c>
      <c r="F372" s="44">
        <v>1822</v>
      </c>
    </row>
    <row r="373" spans="1:6" x14ac:dyDescent="0.3">
      <c r="A373" s="42" t="s">
        <v>384</v>
      </c>
      <c r="B373" s="43" t="str">
        <f>UPPER(Data!$A373)</f>
        <v>AUDACIOUS</v>
      </c>
      <c r="C373" s="43">
        <v>244957523</v>
      </c>
      <c r="D373" s="43" t="s">
        <v>45</v>
      </c>
      <c r="E373" s="43" t="s">
        <v>38</v>
      </c>
      <c r="F373" s="44">
        <v>1196</v>
      </c>
    </row>
    <row r="374" spans="1:6" x14ac:dyDescent="0.3">
      <c r="A374" s="42" t="s">
        <v>224</v>
      </c>
      <c r="B374" s="43" t="str">
        <f>UPPER(Data!$A374)</f>
        <v>EAGLE</v>
      </c>
      <c r="C374" s="43">
        <v>244043902</v>
      </c>
      <c r="D374" s="43" t="s">
        <v>45</v>
      </c>
      <c r="E374" s="43" t="s">
        <v>38</v>
      </c>
      <c r="F374" s="44">
        <v>348</v>
      </c>
    </row>
    <row r="375" spans="1:6" x14ac:dyDescent="0.3">
      <c r="A375" s="42" t="s">
        <v>385</v>
      </c>
      <c r="B375" s="43" t="str">
        <f>UPPER(Data!$A375)</f>
        <v>INTREPID</v>
      </c>
      <c r="C375" s="43">
        <v>569657743</v>
      </c>
      <c r="D375" s="43" t="s">
        <v>45</v>
      </c>
      <c r="E375" s="43" t="s">
        <v>38</v>
      </c>
      <c r="F375" s="44">
        <v>1805</v>
      </c>
    </row>
    <row r="376" spans="1:6" x14ac:dyDescent="0.3">
      <c r="A376" s="42" t="s">
        <v>170</v>
      </c>
      <c r="B376" s="43" t="str">
        <f>UPPER(Data!$A376)</f>
        <v>ARK ROYAL</v>
      </c>
      <c r="C376" s="43">
        <v>424340259</v>
      </c>
      <c r="D376" s="43" t="s">
        <v>45</v>
      </c>
      <c r="E376" s="43" t="s">
        <v>38</v>
      </c>
      <c r="F376" s="44">
        <v>1028</v>
      </c>
    </row>
    <row r="377" spans="1:6" x14ac:dyDescent="0.3">
      <c r="A377" s="42" t="s">
        <v>386</v>
      </c>
      <c r="B377" s="43" t="str">
        <f>UPPER(Data!$A377)</f>
        <v>ATTACKER</v>
      </c>
      <c r="C377" s="43">
        <v>827467208</v>
      </c>
      <c r="D377" s="43" t="s">
        <v>45</v>
      </c>
      <c r="E377" s="43" t="s">
        <v>39</v>
      </c>
      <c r="F377" s="44">
        <v>42</v>
      </c>
    </row>
    <row r="378" spans="1:6" x14ac:dyDescent="0.3">
      <c r="A378" s="42" t="s">
        <v>387</v>
      </c>
      <c r="B378" s="43" t="str">
        <f>UPPER(Data!$A378)</f>
        <v>TRAILER</v>
      </c>
      <c r="C378" s="43">
        <v>292652134</v>
      </c>
      <c r="D378" s="43" t="s">
        <v>45</v>
      </c>
      <c r="E378" s="43" t="s">
        <v>39</v>
      </c>
      <c r="F378" s="44">
        <v>1131</v>
      </c>
    </row>
    <row r="379" spans="1:6" x14ac:dyDescent="0.3">
      <c r="A379" s="42" t="s">
        <v>388</v>
      </c>
      <c r="B379" s="43" t="str">
        <f>UPPER(Data!$A379)</f>
        <v>CHASER</v>
      </c>
      <c r="C379" s="43">
        <v>461901084</v>
      </c>
      <c r="D379" s="43" t="s">
        <v>45</v>
      </c>
      <c r="E379" s="43" t="s">
        <v>39</v>
      </c>
      <c r="F379" s="44">
        <v>734</v>
      </c>
    </row>
    <row r="380" spans="1:6" x14ac:dyDescent="0.3">
      <c r="A380" s="42" t="s">
        <v>389</v>
      </c>
      <c r="B380" s="43" t="str">
        <f>UPPER(Data!$A380)</f>
        <v>FENCER</v>
      </c>
      <c r="C380" s="43">
        <v>203655198</v>
      </c>
      <c r="D380" s="43" t="s">
        <v>45</v>
      </c>
      <c r="E380" s="43" t="s">
        <v>39</v>
      </c>
      <c r="F380" s="44">
        <v>448</v>
      </c>
    </row>
    <row r="381" spans="1:6" x14ac:dyDescent="0.3">
      <c r="A381" s="42" t="s">
        <v>390</v>
      </c>
      <c r="B381" s="43" t="str">
        <f>UPPER(Data!$A381)</f>
        <v>HUNTER</v>
      </c>
      <c r="C381" s="43">
        <v>805574527</v>
      </c>
      <c r="D381" s="43" t="s">
        <v>45</v>
      </c>
      <c r="E381" s="43" t="s">
        <v>39</v>
      </c>
      <c r="F381" s="44">
        <v>339</v>
      </c>
    </row>
    <row r="382" spans="1:6" x14ac:dyDescent="0.3">
      <c r="A382" s="42" t="s">
        <v>391</v>
      </c>
      <c r="B382" s="43" t="str">
        <f>UPPER(Data!$A382)</f>
        <v>AKAGI</v>
      </c>
      <c r="C382" s="43">
        <v>872542503</v>
      </c>
      <c r="D382" s="43" t="s">
        <v>34</v>
      </c>
      <c r="E382" s="43" t="s">
        <v>38</v>
      </c>
      <c r="F382" s="44">
        <v>1815</v>
      </c>
    </row>
    <row r="383" spans="1:6" x14ac:dyDescent="0.3">
      <c r="A383" s="47" t="s">
        <v>78</v>
      </c>
      <c r="B383" s="48" t="str">
        <f>UPPER(Data!$A383)</f>
        <v>AMAGI</v>
      </c>
      <c r="C383" s="48">
        <v>349779518</v>
      </c>
      <c r="D383" s="48" t="s">
        <v>34</v>
      </c>
      <c r="E383" s="48" t="s">
        <v>38</v>
      </c>
      <c r="F383" s="49">
        <v>1654</v>
      </c>
    </row>
  </sheetData>
  <pageMargins left="0.7" right="0.7" top="0.75" bottom="0.75" header="0.3" footer="0.3"/>
  <pageSetup orientation="portrait" r:id="rId1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/>
  </sheetViews>
  <sheetFormatPr defaultRowHeight="14.4" x14ac:dyDescent="0.3"/>
  <cols>
    <col min="1" max="4" width="16.44140625" customWidth="1"/>
    <col min="5" max="5" width="8.88671875" customWidth="1"/>
  </cols>
  <sheetData>
    <row r="1" spans="1:6" x14ac:dyDescent="0.3">
      <c r="A1" s="50" t="s">
        <v>590</v>
      </c>
      <c r="B1" s="51" t="s">
        <v>589</v>
      </c>
      <c r="C1" s="50" t="s">
        <v>579</v>
      </c>
      <c r="D1" s="50" t="s">
        <v>580</v>
      </c>
      <c r="E1" s="46" t="s">
        <v>581</v>
      </c>
      <c r="F1" s="7" t="s">
        <v>582</v>
      </c>
    </row>
    <row r="2" spans="1:6" x14ac:dyDescent="0.3">
      <c r="A2" s="52" t="s">
        <v>591</v>
      </c>
      <c r="B2" s="53">
        <v>499972321</v>
      </c>
      <c r="C2" s="54">
        <v>16753</v>
      </c>
      <c r="D2" s="55" t="s">
        <v>583</v>
      </c>
      <c r="F2" t="s">
        <v>584</v>
      </c>
    </row>
    <row r="3" spans="1:6" x14ac:dyDescent="0.3">
      <c r="A3" s="52" t="s">
        <v>592</v>
      </c>
      <c r="B3" s="53">
        <v>727148901</v>
      </c>
      <c r="C3" s="54">
        <v>14808</v>
      </c>
      <c r="D3" s="55" t="s">
        <v>585</v>
      </c>
      <c r="F3" t="s">
        <v>586</v>
      </c>
    </row>
    <row r="4" spans="1:6" x14ac:dyDescent="0.3">
      <c r="A4" s="52" t="s">
        <v>593</v>
      </c>
      <c r="B4" s="53">
        <v>554237999</v>
      </c>
      <c r="C4" s="54">
        <v>10644</v>
      </c>
      <c r="D4" s="55" t="s">
        <v>583</v>
      </c>
      <c r="F4" t="s">
        <v>587</v>
      </c>
    </row>
    <row r="5" spans="1:6" x14ac:dyDescent="0.3">
      <c r="A5" s="52" t="s">
        <v>594</v>
      </c>
      <c r="B5" s="53">
        <v>860033225</v>
      </c>
      <c r="C5" s="54">
        <v>1390</v>
      </c>
      <c r="D5" s="55" t="s">
        <v>585</v>
      </c>
      <c r="F5" t="s">
        <v>588</v>
      </c>
    </row>
    <row r="6" spans="1:6" x14ac:dyDescent="0.3">
      <c r="A6" s="52" t="s">
        <v>595</v>
      </c>
      <c r="B6" s="53">
        <v>643935459</v>
      </c>
      <c r="C6" s="54">
        <v>4865</v>
      </c>
      <c r="D6" s="55" t="s">
        <v>585</v>
      </c>
    </row>
    <row r="7" spans="1:6" x14ac:dyDescent="0.3">
      <c r="A7" s="52" t="s">
        <v>596</v>
      </c>
      <c r="B7" s="53">
        <v>825570758</v>
      </c>
      <c r="C7" s="54">
        <v>12438</v>
      </c>
      <c r="D7" s="55" t="s">
        <v>583</v>
      </c>
    </row>
    <row r="8" spans="1:6" x14ac:dyDescent="0.3">
      <c r="A8" s="52" t="s">
        <v>597</v>
      </c>
      <c r="B8" s="53">
        <v>560120016</v>
      </c>
      <c r="C8" s="54">
        <v>9339</v>
      </c>
      <c r="D8" s="55" t="s">
        <v>583</v>
      </c>
    </row>
    <row r="9" spans="1:6" x14ac:dyDescent="0.3">
      <c r="A9" s="52" t="s">
        <v>598</v>
      </c>
      <c r="B9" s="53">
        <v>142389923</v>
      </c>
      <c r="C9" s="54">
        <v>18919</v>
      </c>
      <c r="D9" s="55" t="s">
        <v>585</v>
      </c>
    </row>
    <row r="10" spans="1:6" x14ac:dyDescent="0.3">
      <c r="A10" s="52" t="s">
        <v>599</v>
      </c>
      <c r="B10" s="53">
        <v>166495602</v>
      </c>
      <c r="C10" s="54">
        <v>9213</v>
      </c>
      <c r="D10" s="55" t="s">
        <v>585</v>
      </c>
    </row>
    <row r="11" spans="1:6" x14ac:dyDescent="0.3">
      <c r="A11" s="52" t="s">
        <v>600</v>
      </c>
      <c r="B11" s="53">
        <v>387627492</v>
      </c>
      <c r="C11" s="54">
        <v>7433</v>
      </c>
      <c r="D11" s="55" t="s">
        <v>583</v>
      </c>
    </row>
    <row r="12" spans="1:6" x14ac:dyDescent="0.3">
      <c r="A12" s="52" t="s">
        <v>601</v>
      </c>
      <c r="B12" s="53">
        <v>614442436</v>
      </c>
      <c r="C12" s="54">
        <v>3255</v>
      </c>
      <c r="D12" s="55" t="s">
        <v>585</v>
      </c>
    </row>
    <row r="13" spans="1:6" x14ac:dyDescent="0.3">
      <c r="A13" s="52" t="s">
        <v>602</v>
      </c>
      <c r="B13" s="53">
        <v>651964022</v>
      </c>
      <c r="C13" s="54">
        <v>14867</v>
      </c>
      <c r="D13" s="55" t="s">
        <v>585</v>
      </c>
    </row>
    <row r="14" spans="1:6" x14ac:dyDescent="0.3">
      <c r="A14" s="52" t="s">
        <v>603</v>
      </c>
      <c r="B14" s="53">
        <v>744060306</v>
      </c>
      <c r="C14" s="54">
        <v>19302</v>
      </c>
      <c r="D14" s="55" t="s">
        <v>583</v>
      </c>
    </row>
    <row r="15" spans="1:6" x14ac:dyDescent="0.3">
      <c r="A15" s="52" t="s">
        <v>604</v>
      </c>
      <c r="B15" s="53">
        <v>609680281</v>
      </c>
      <c r="C15" s="54">
        <v>9698</v>
      </c>
      <c r="D15" s="55" t="s">
        <v>585</v>
      </c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Tracker</vt:lpstr>
      <vt:lpstr>Data</vt:lpstr>
      <vt:lpstr>Sales</vt:lpstr>
      <vt:lpstr>ColumnTitle1</vt:lpstr>
      <vt:lpstr>Sales!Print_Area</vt:lpstr>
      <vt:lpstr>Tracker!Print_Titles</vt:lpstr>
    </vt:vector>
  </TitlesOfParts>
  <Company>tinhoccong.com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E16-BVN5</dc:title>
  <dc:subject>Project 2</dc:subject>
  <dc:creator>Khac Hoang</dc:creator>
  <cp:lastModifiedBy>TIN HOC CONG</cp:lastModifiedBy>
  <cp:lastPrinted>2019-07-27T18:40:06Z</cp:lastPrinted>
  <dcterms:created xsi:type="dcterms:W3CDTF">2018-12-22T00:32:40Z</dcterms:created>
  <dcterms:modified xsi:type="dcterms:W3CDTF">2019-07-27T18:49:43Z</dcterms:modified>
</cp:coreProperties>
</file>